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.Altezza e lunghezza" sheetId="1" r:id="rId1"/>
    <sheet name="2.simulazione Medie" sheetId="3" r:id="rId2"/>
    <sheet name="simulazione errori" sheetId="4" r:id="rId3"/>
  </sheets>
  <calcPr calcId="144525"/>
</workbook>
</file>

<file path=xl/calcChain.xml><?xml version="1.0" encoding="utf-8"?>
<calcChain xmlns="http://schemas.openxmlformats.org/spreadsheetml/2006/main">
  <c r="B205" i="3" l="1"/>
  <c r="C205" i="3"/>
  <c r="B206" i="3"/>
  <c r="C206" i="3"/>
  <c r="B207" i="3"/>
  <c r="C207" i="3"/>
  <c r="B208" i="3"/>
  <c r="C208" i="3"/>
  <c r="D207" i="3" l="1"/>
  <c r="D205" i="3"/>
  <c r="D206" i="3"/>
  <c r="D208" i="3"/>
  <c r="V4" i="4"/>
  <c r="O4" i="4"/>
  <c r="P4" i="4"/>
  <c r="Q4" i="4"/>
  <c r="R4" i="4"/>
  <c r="S4" i="4"/>
  <c r="T4" i="4"/>
  <c r="U4" i="4"/>
  <c r="N4" i="4"/>
  <c r="G13" i="1" l="1"/>
  <c r="G14" i="1"/>
  <c r="F14" i="1"/>
  <c r="F13" i="1"/>
  <c r="F15" i="1" l="1"/>
  <c r="G15" i="1"/>
  <c r="G11" i="1"/>
  <c r="G17" i="1"/>
  <c r="C4" i="4" s="1"/>
  <c r="F17" i="1"/>
  <c r="B4" i="4" s="1"/>
  <c r="F11" i="1"/>
  <c r="B3" i="3" s="1"/>
  <c r="B53" i="4" l="1"/>
  <c r="B198" i="4"/>
  <c r="B171" i="4"/>
  <c r="B10" i="4"/>
  <c r="B68" i="4"/>
  <c r="B77" i="4"/>
  <c r="B14" i="4"/>
  <c r="B41" i="4"/>
  <c r="B133" i="4"/>
  <c r="B8" i="4"/>
  <c r="B58" i="4"/>
  <c r="B187" i="4"/>
  <c r="B84" i="4"/>
  <c r="B201" i="4"/>
  <c r="B50" i="4"/>
  <c r="B110" i="4"/>
  <c r="B9" i="4"/>
  <c r="B33" i="4"/>
  <c r="B54" i="4"/>
  <c r="B70" i="4"/>
  <c r="B112" i="4"/>
  <c r="B199" i="4"/>
  <c r="B182" i="4"/>
  <c r="B168" i="4"/>
  <c r="B151" i="4"/>
  <c r="B197" i="4"/>
  <c r="B183" i="4"/>
  <c r="B166" i="4"/>
  <c r="B149" i="4"/>
  <c r="B135" i="4"/>
  <c r="B25" i="4"/>
  <c r="B90" i="4"/>
  <c r="B71" i="4"/>
  <c r="B12" i="4"/>
  <c r="B36" i="4"/>
  <c r="B127" i="4"/>
  <c r="B29" i="4"/>
  <c r="B91" i="4"/>
  <c r="B122" i="4"/>
  <c r="B6" i="4"/>
  <c r="B16" i="4"/>
  <c r="B60" i="4"/>
  <c r="B192" i="4"/>
  <c r="B175" i="4"/>
  <c r="B158" i="4"/>
  <c r="B144" i="4"/>
  <c r="B190" i="4"/>
  <c r="B173" i="4"/>
  <c r="B159" i="4"/>
  <c r="B142" i="4"/>
  <c r="B125" i="4"/>
  <c r="B111" i="4"/>
  <c r="B177" i="4"/>
  <c r="B140" i="4"/>
  <c r="B120" i="4"/>
  <c r="B102" i="4"/>
  <c r="B85" i="4"/>
  <c r="B202" i="4"/>
  <c r="B174" i="4"/>
  <c r="B143" i="4"/>
  <c r="B123" i="4"/>
  <c r="B107" i="4"/>
  <c r="B47" i="4"/>
  <c r="B146" i="4"/>
  <c r="B30" i="4"/>
  <c r="B98" i="4"/>
  <c r="B56" i="4"/>
  <c r="B39" i="4"/>
  <c r="B160" i="4"/>
  <c r="B179" i="4"/>
  <c r="B148" i="4"/>
  <c r="B176" i="4"/>
  <c r="B145" i="4"/>
  <c r="B118" i="4"/>
  <c r="B184" i="4"/>
  <c r="B134" i="4"/>
  <c r="B113" i="4"/>
  <c r="B89" i="4"/>
  <c r="B195" i="4"/>
  <c r="B154" i="4"/>
  <c r="B129" i="4"/>
  <c r="B103" i="4"/>
  <c r="B86" i="4"/>
  <c r="B72" i="4"/>
  <c r="B55" i="4"/>
  <c r="B38" i="4"/>
  <c r="B24" i="4"/>
  <c r="B180" i="4"/>
  <c r="B101" i="4"/>
  <c r="B73" i="4"/>
  <c r="B40" i="4"/>
  <c r="B20" i="4"/>
  <c r="B150" i="4"/>
  <c r="B108" i="4"/>
  <c r="B74" i="4"/>
  <c r="B51" i="4"/>
  <c r="B22" i="4"/>
  <c r="B5" i="4"/>
  <c r="B42" i="4"/>
  <c r="B139" i="4"/>
  <c r="B105" i="4"/>
  <c r="B64" i="4"/>
  <c r="B23" i="4"/>
  <c r="B116" i="4"/>
  <c r="B196" i="4"/>
  <c r="B165" i="4"/>
  <c r="B193" i="4"/>
  <c r="B162" i="4"/>
  <c r="B128" i="4"/>
  <c r="B204" i="4"/>
  <c r="B163" i="4"/>
  <c r="B126" i="4"/>
  <c r="B99" i="4"/>
  <c r="B78" i="4"/>
  <c r="B181" i="4"/>
  <c r="B137" i="4"/>
  <c r="B115" i="4"/>
  <c r="B96" i="4"/>
  <c r="B79" i="4"/>
  <c r="B62" i="4"/>
  <c r="B48" i="4"/>
  <c r="B31" i="4"/>
  <c r="B17" i="4"/>
  <c r="B153" i="4"/>
  <c r="B87" i="4"/>
  <c r="B61" i="4"/>
  <c r="B32" i="4"/>
  <c r="B178" i="4"/>
  <c r="B130" i="4"/>
  <c r="B88" i="4"/>
  <c r="B63" i="4"/>
  <c r="B43" i="4"/>
  <c r="B11" i="4"/>
  <c r="B157" i="4"/>
  <c r="B104" i="4"/>
  <c r="B19" i="4"/>
  <c r="B44" i="4"/>
  <c r="B27" i="4"/>
  <c r="B66" i="4"/>
  <c r="B189" i="4"/>
  <c r="B155" i="4"/>
  <c r="B186" i="4"/>
  <c r="B152" i="4"/>
  <c r="B121" i="4"/>
  <c r="B191" i="4"/>
  <c r="B156" i="4"/>
  <c r="B119" i="4"/>
  <c r="B92" i="4"/>
  <c r="B75" i="4"/>
  <c r="B161" i="4"/>
  <c r="B131" i="4"/>
  <c r="B109" i="4"/>
  <c r="B93" i="4"/>
  <c r="B76" i="4"/>
  <c r="B59" i="4"/>
  <c r="B45" i="4"/>
  <c r="B28" i="4"/>
  <c r="B194" i="4"/>
  <c r="B141" i="4"/>
  <c r="B80" i="4"/>
  <c r="B46" i="4"/>
  <c r="B26" i="4"/>
  <c r="B164" i="4"/>
  <c r="B124" i="4"/>
  <c r="B81" i="4"/>
  <c r="B57" i="4"/>
  <c r="B37" i="4"/>
  <c r="B7" i="4"/>
  <c r="B185" i="4"/>
  <c r="B35" i="4"/>
  <c r="B200" i="4"/>
  <c r="B170" i="4"/>
  <c r="B188" i="4"/>
  <c r="B83" i="4"/>
  <c r="B21" i="4"/>
  <c r="B34" i="4"/>
  <c r="B65" i="4"/>
  <c r="B97" i="4"/>
  <c r="B169" i="4"/>
  <c r="B132" i="4"/>
  <c r="B147" i="4"/>
  <c r="B69" i="4"/>
  <c r="B167" i="4"/>
  <c r="B18" i="4"/>
  <c r="B49" i="4"/>
  <c r="B203" i="4"/>
  <c r="B138" i="4"/>
  <c r="B106" i="4"/>
  <c r="B117" i="4"/>
  <c r="B52" i="4"/>
  <c r="B94" i="4"/>
  <c r="B136" i="4"/>
  <c r="B15" i="4"/>
  <c r="B172" i="4"/>
  <c r="B114" i="4"/>
  <c r="B82" i="4"/>
  <c r="B100" i="4"/>
  <c r="B67" i="4"/>
  <c r="B95" i="4"/>
  <c r="B13" i="4"/>
  <c r="C164" i="4"/>
  <c r="C16" i="4"/>
  <c r="C43" i="4"/>
  <c r="C128" i="4"/>
  <c r="C68" i="4"/>
  <c r="D68" i="4" s="1"/>
  <c r="C27" i="4"/>
  <c r="D27" i="4" s="1"/>
  <c r="C95" i="4"/>
  <c r="D95" i="4" s="1"/>
  <c r="C19" i="4"/>
  <c r="D19" i="4" s="1"/>
  <c r="C48" i="4"/>
  <c r="D48" i="4" s="1"/>
  <c r="C197" i="4"/>
  <c r="D197" i="4" s="1"/>
  <c r="C183" i="4"/>
  <c r="D183" i="4" s="1"/>
  <c r="C166" i="4"/>
  <c r="D166" i="4" s="1"/>
  <c r="C149" i="4"/>
  <c r="D149" i="4" s="1"/>
  <c r="C194" i="4"/>
  <c r="D194" i="4" s="1"/>
  <c r="C180" i="4"/>
  <c r="C163" i="4"/>
  <c r="C146" i="4"/>
  <c r="C132" i="4"/>
  <c r="C115" i="4"/>
  <c r="C195" i="4"/>
  <c r="C161" i="4"/>
  <c r="C137" i="4"/>
  <c r="C117" i="4"/>
  <c r="C103" i="4"/>
  <c r="C86" i="4"/>
  <c r="C72" i="4"/>
  <c r="C179" i="4"/>
  <c r="C151" i="4"/>
  <c r="C133" i="4"/>
  <c r="D133" i="4" s="1"/>
  <c r="C101" i="4"/>
  <c r="C87" i="4"/>
  <c r="C70" i="4"/>
  <c r="D70" i="4" s="1"/>
  <c r="C53" i="4"/>
  <c r="D53" i="4" s="1"/>
  <c r="C39" i="4"/>
  <c r="C22" i="4"/>
  <c r="C171" i="4"/>
  <c r="C105" i="4"/>
  <c r="D105" i="4" s="1"/>
  <c r="C71" i="4"/>
  <c r="C50" i="4"/>
  <c r="D50" i="4" s="1"/>
  <c r="C30" i="4"/>
  <c r="C182" i="4"/>
  <c r="C126" i="4"/>
  <c r="C99" i="4"/>
  <c r="C67" i="4"/>
  <c r="C34" i="4"/>
  <c r="C8" i="4"/>
  <c r="D8" i="4" s="1"/>
  <c r="C150" i="4"/>
  <c r="C31" i="4"/>
  <c r="C89" i="4"/>
  <c r="C6" i="4"/>
  <c r="C54" i="4"/>
  <c r="D54" i="4" s="1"/>
  <c r="C189" i="4"/>
  <c r="D189" i="4" s="1"/>
  <c r="C14" i="4"/>
  <c r="C41" i="4"/>
  <c r="C134" i="4"/>
  <c r="C65" i="4"/>
  <c r="C190" i="4"/>
  <c r="C173" i="4"/>
  <c r="C159" i="4"/>
  <c r="C204" i="4"/>
  <c r="C187" i="4"/>
  <c r="C170" i="4"/>
  <c r="C156" i="4"/>
  <c r="C139" i="4"/>
  <c r="D139" i="4" s="1"/>
  <c r="C122" i="4"/>
  <c r="C108" i="4"/>
  <c r="D108" i="4" s="1"/>
  <c r="C181" i="4"/>
  <c r="D181" i="4" s="1"/>
  <c r="C147" i="4"/>
  <c r="C125" i="4"/>
  <c r="C109" i="4"/>
  <c r="C96" i="4"/>
  <c r="C79" i="4"/>
  <c r="C199" i="4"/>
  <c r="C165" i="4"/>
  <c r="D165" i="4" s="1"/>
  <c r="C141" i="4"/>
  <c r="D141" i="4" s="1"/>
  <c r="C121" i="4"/>
  <c r="D121" i="4" s="1"/>
  <c r="C94" i="4"/>
  <c r="C77" i="4"/>
  <c r="D77" i="4" s="1"/>
  <c r="C63" i="4"/>
  <c r="D63" i="4" s="1"/>
  <c r="C46" i="4"/>
  <c r="C29" i="4"/>
  <c r="D29" i="4" s="1"/>
  <c r="C198" i="4"/>
  <c r="D198" i="4" s="1"/>
  <c r="C116" i="4"/>
  <c r="C91" i="4"/>
  <c r="C58" i="4"/>
  <c r="C38" i="4"/>
  <c r="D38" i="4" s="1"/>
  <c r="C23" i="4"/>
  <c r="D23" i="4" s="1"/>
  <c r="C155" i="4"/>
  <c r="C114" i="4"/>
  <c r="C85" i="4"/>
  <c r="C55" i="4"/>
  <c r="C26" i="4"/>
  <c r="C45" i="4"/>
  <c r="C88" i="4"/>
  <c r="D88" i="4" s="1"/>
  <c r="C124" i="4"/>
  <c r="C178" i="4"/>
  <c r="D178" i="4" s="1"/>
  <c r="C21" i="4"/>
  <c r="C140" i="4"/>
  <c r="D140" i="4" s="1"/>
  <c r="C35" i="4"/>
  <c r="C113" i="4"/>
  <c r="C193" i="4"/>
  <c r="C162" i="4"/>
  <c r="C191" i="4"/>
  <c r="C160" i="4"/>
  <c r="C129" i="4"/>
  <c r="D129" i="4" s="1"/>
  <c r="C188" i="4"/>
  <c r="C131" i="4"/>
  <c r="D131" i="4" s="1"/>
  <c r="C100" i="4"/>
  <c r="C69" i="4"/>
  <c r="C144" i="4"/>
  <c r="D144" i="4" s="1"/>
  <c r="C97" i="4"/>
  <c r="C66" i="4"/>
  <c r="C32" i="4"/>
  <c r="C157" i="4"/>
  <c r="D157" i="4" s="1"/>
  <c r="C64" i="4"/>
  <c r="C24" i="4"/>
  <c r="C120" i="4"/>
  <c r="C61" i="4"/>
  <c r="D61" i="4" s="1"/>
  <c r="C5" i="4"/>
  <c r="C74" i="4"/>
  <c r="C203" i="4"/>
  <c r="C37" i="4"/>
  <c r="C10" i="4"/>
  <c r="C62" i="4"/>
  <c r="D62" i="4" s="1"/>
  <c r="C175" i="4"/>
  <c r="C47" i="4"/>
  <c r="C148" i="4"/>
  <c r="D148" i="4" s="1"/>
  <c r="C186" i="4"/>
  <c r="C152" i="4"/>
  <c r="C184" i="4"/>
  <c r="C153" i="4"/>
  <c r="C119" i="4"/>
  <c r="C174" i="4"/>
  <c r="C123" i="4"/>
  <c r="C93" i="4"/>
  <c r="C192" i="4"/>
  <c r="C90" i="4"/>
  <c r="C56" i="4"/>
  <c r="C60" i="4"/>
  <c r="C17" i="4"/>
  <c r="C81" i="4"/>
  <c r="D81" i="4" s="1"/>
  <c r="C11" i="4"/>
  <c r="C9" i="4"/>
  <c r="C59" i="4"/>
  <c r="C176" i="4"/>
  <c r="C145" i="4"/>
  <c r="C177" i="4"/>
  <c r="C143" i="4"/>
  <c r="D143" i="4" s="1"/>
  <c r="C112" i="4"/>
  <c r="D112" i="4" s="1"/>
  <c r="C154" i="4"/>
  <c r="C111" i="4"/>
  <c r="C83" i="4"/>
  <c r="C172" i="4"/>
  <c r="C127" i="4"/>
  <c r="C80" i="4"/>
  <c r="C49" i="4"/>
  <c r="C18" i="4"/>
  <c r="C98" i="4"/>
  <c r="D98" i="4" s="1"/>
  <c r="C44" i="4"/>
  <c r="C168" i="4"/>
  <c r="D168" i="4" s="1"/>
  <c r="C92" i="4"/>
  <c r="C28" i="4"/>
  <c r="C13" i="4"/>
  <c r="C57" i="4"/>
  <c r="C118" i="4"/>
  <c r="C12" i="4"/>
  <c r="D12" i="4" s="1"/>
  <c r="C102" i="4"/>
  <c r="C33" i="4"/>
  <c r="C82" i="4"/>
  <c r="C15" i="4"/>
  <c r="C75" i="4"/>
  <c r="C200" i="4"/>
  <c r="C169" i="4"/>
  <c r="C201" i="4"/>
  <c r="D201" i="4" s="1"/>
  <c r="C167" i="4"/>
  <c r="D167" i="4" s="1"/>
  <c r="C136" i="4"/>
  <c r="D136" i="4" s="1"/>
  <c r="C202" i="4"/>
  <c r="C138" i="4"/>
  <c r="C107" i="4"/>
  <c r="C76" i="4"/>
  <c r="C158" i="4"/>
  <c r="D158" i="4" s="1"/>
  <c r="C104" i="4"/>
  <c r="C73" i="4"/>
  <c r="C42" i="4"/>
  <c r="C185" i="4"/>
  <c r="D185" i="4" s="1"/>
  <c r="C84" i="4"/>
  <c r="C36" i="4"/>
  <c r="D36" i="4" s="1"/>
  <c r="C142" i="4"/>
  <c r="C78" i="4"/>
  <c r="C20" i="4"/>
  <c r="C130" i="4"/>
  <c r="C135" i="4"/>
  <c r="C25" i="4"/>
  <c r="C196" i="4"/>
  <c r="C51" i="4"/>
  <c r="C106" i="4"/>
  <c r="D106" i="4" s="1"/>
  <c r="C110" i="4"/>
  <c r="C40" i="4"/>
  <c r="C52" i="4"/>
  <c r="C7" i="4"/>
  <c r="D7" i="4" s="1"/>
  <c r="G18" i="1"/>
  <c r="C4" i="3"/>
  <c r="B203" i="3"/>
  <c r="F18" i="1"/>
  <c r="F24" i="1" s="1"/>
  <c r="B4" i="3"/>
  <c r="C3" i="3"/>
  <c r="C203" i="3" s="1"/>
  <c r="G21" i="1"/>
  <c r="D196" i="4" l="1"/>
  <c r="D84" i="4"/>
  <c r="D15" i="4"/>
  <c r="D28" i="4"/>
  <c r="D145" i="4"/>
  <c r="D11" i="4"/>
  <c r="D123" i="4"/>
  <c r="D188" i="4"/>
  <c r="D85" i="4"/>
  <c r="D71" i="4"/>
  <c r="D101" i="4"/>
  <c r="D16" i="4"/>
  <c r="D40" i="4"/>
  <c r="D104" i="4"/>
  <c r="D56" i="4"/>
  <c r="D184" i="4"/>
  <c r="D37" i="4"/>
  <c r="D169" i="4"/>
  <c r="D42" i="4"/>
  <c r="D200" i="4"/>
  <c r="D59" i="4"/>
  <c r="D17" i="4"/>
  <c r="D192" i="4"/>
  <c r="D119" i="4"/>
  <c r="D74" i="4"/>
  <c r="D24" i="4"/>
  <c r="D66" i="4"/>
  <c r="D79" i="4"/>
  <c r="D171" i="4"/>
  <c r="D195" i="4"/>
  <c r="D163" i="4"/>
  <c r="D138" i="4"/>
  <c r="D47" i="4"/>
  <c r="D25" i="4"/>
  <c r="D174" i="4"/>
  <c r="D152" i="4"/>
  <c r="D120" i="4"/>
  <c r="D32" i="4"/>
  <c r="D193" i="4"/>
  <c r="D21" i="4"/>
  <c r="D114" i="4"/>
  <c r="D58" i="4"/>
  <c r="D94" i="4"/>
  <c r="D125" i="4"/>
  <c r="D122" i="4"/>
  <c r="D190" i="4"/>
  <c r="D14" i="4"/>
  <c r="D182" i="4"/>
  <c r="D86" i="4"/>
  <c r="D164" i="4"/>
  <c r="D20" i="4"/>
  <c r="D127" i="4"/>
  <c r="D154" i="4"/>
  <c r="D162" i="4"/>
  <c r="D109" i="4"/>
  <c r="D170" i="4"/>
  <c r="D173" i="4"/>
  <c r="D41" i="4"/>
  <c r="D6" i="4"/>
  <c r="D126" i="4"/>
  <c r="D39" i="4"/>
  <c r="D72" i="4"/>
  <c r="D137" i="4"/>
  <c r="D132" i="4"/>
  <c r="D51" i="4"/>
  <c r="D102" i="4"/>
  <c r="D13" i="4"/>
  <c r="D80" i="4"/>
  <c r="D111" i="4"/>
  <c r="D153" i="4"/>
  <c r="D10" i="4"/>
  <c r="D116" i="4"/>
  <c r="D134" i="4"/>
  <c r="D110" i="4"/>
  <c r="D82" i="4"/>
  <c r="D92" i="4"/>
  <c r="D18" i="4"/>
  <c r="D176" i="4"/>
  <c r="D90" i="4"/>
  <c r="D175" i="4"/>
  <c r="D45" i="4"/>
  <c r="D187" i="4"/>
  <c r="D34" i="4"/>
  <c r="D146" i="4"/>
  <c r="F21" i="1"/>
  <c r="E172" i="4"/>
  <c r="H172" i="4"/>
  <c r="J172" i="4"/>
  <c r="I172" i="4"/>
  <c r="G172" i="4"/>
  <c r="F172" i="4"/>
  <c r="G203" i="4"/>
  <c r="E203" i="4"/>
  <c r="J203" i="4"/>
  <c r="I203" i="4"/>
  <c r="F203" i="4"/>
  <c r="H203" i="4"/>
  <c r="F97" i="4"/>
  <c r="G97" i="4"/>
  <c r="E97" i="4"/>
  <c r="I97" i="4"/>
  <c r="J97" i="4"/>
  <c r="H97" i="4"/>
  <c r="J35" i="4"/>
  <c r="I35" i="4"/>
  <c r="G35" i="4"/>
  <c r="F35" i="4"/>
  <c r="H35" i="4"/>
  <c r="E35" i="4"/>
  <c r="F26" i="4"/>
  <c r="I26" i="4"/>
  <c r="E26" i="4"/>
  <c r="G26" i="4"/>
  <c r="H26" i="4"/>
  <c r="J26" i="4"/>
  <c r="H76" i="4"/>
  <c r="I76" i="4"/>
  <c r="J76" i="4"/>
  <c r="G76" i="4"/>
  <c r="E76" i="4"/>
  <c r="F76" i="4"/>
  <c r="F156" i="4"/>
  <c r="H156" i="4"/>
  <c r="E156" i="4"/>
  <c r="J156" i="4"/>
  <c r="I156" i="4"/>
  <c r="G156" i="4"/>
  <c r="J27" i="4"/>
  <c r="F27" i="4"/>
  <c r="I27" i="4"/>
  <c r="H27" i="4"/>
  <c r="E27" i="4"/>
  <c r="G27" i="4"/>
  <c r="G88" i="4"/>
  <c r="E88" i="4"/>
  <c r="H88" i="4"/>
  <c r="I88" i="4"/>
  <c r="F88" i="4"/>
  <c r="J88" i="4"/>
  <c r="G31" i="4"/>
  <c r="E31" i="4"/>
  <c r="I31" i="4"/>
  <c r="J31" i="4"/>
  <c r="F31" i="4"/>
  <c r="H31" i="4"/>
  <c r="G96" i="4"/>
  <c r="H96" i="4"/>
  <c r="J96" i="4"/>
  <c r="I96" i="4"/>
  <c r="E96" i="4"/>
  <c r="F96" i="4"/>
  <c r="F204" i="4"/>
  <c r="G204" i="4"/>
  <c r="E204" i="4"/>
  <c r="J204" i="4"/>
  <c r="I204" i="4"/>
  <c r="H204" i="4"/>
  <c r="E165" i="4"/>
  <c r="F165" i="4"/>
  <c r="H165" i="4"/>
  <c r="I165" i="4"/>
  <c r="J165" i="4"/>
  <c r="G165" i="4"/>
  <c r="E64" i="4"/>
  <c r="G64" i="4"/>
  <c r="J64" i="4"/>
  <c r="I64" i="4"/>
  <c r="F64" i="4"/>
  <c r="H64" i="4"/>
  <c r="J5" i="4"/>
  <c r="N6" i="4"/>
  <c r="N7" i="4"/>
  <c r="G5" i="4"/>
  <c r="N5" i="4"/>
  <c r="H5" i="4"/>
  <c r="I5" i="4"/>
  <c r="F5" i="4"/>
  <c r="E5" i="4"/>
  <c r="E108" i="4"/>
  <c r="H108" i="4"/>
  <c r="F108" i="4"/>
  <c r="I108" i="4"/>
  <c r="J108" i="4"/>
  <c r="G108" i="4"/>
  <c r="F73" i="4"/>
  <c r="E73" i="4"/>
  <c r="G73" i="4"/>
  <c r="H73" i="4"/>
  <c r="I73" i="4"/>
  <c r="J73" i="4"/>
  <c r="F38" i="4"/>
  <c r="E38" i="4"/>
  <c r="G38" i="4"/>
  <c r="I38" i="4"/>
  <c r="H38" i="4"/>
  <c r="J38" i="4"/>
  <c r="E103" i="4"/>
  <c r="G103" i="4"/>
  <c r="J103" i="4"/>
  <c r="I103" i="4"/>
  <c r="H103" i="4"/>
  <c r="F103" i="4"/>
  <c r="F89" i="4"/>
  <c r="G89" i="4"/>
  <c r="E89" i="4"/>
  <c r="I89" i="4"/>
  <c r="J89" i="4"/>
  <c r="H89" i="4"/>
  <c r="G179" i="4"/>
  <c r="F179" i="4"/>
  <c r="H179" i="4"/>
  <c r="E179" i="4"/>
  <c r="I179" i="4"/>
  <c r="J179" i="4"/>
  <c r="F98" i="4"/>
  <c r="J98" i="4"/>
  <c r="I98" i="4"/>
  <c r="E98" i="4"/>
  <c r="G98" i="4"/>
  <c r="H98" i="4"/>
  <c r="F107" i="4"/>
  <c r="H107" i="4"/>
  <c r="J107" i="4"/>
  <c r="G107" i="4"/>
  <c r="E107" i="4"/>
  <c r="I107" i="4"/>
  <c r="F202" i="4"/>
  <c r="E202" i="4"/>
  <c r="I202" i="4"/>
  <c r="J202" i="4"/>
  <c r="H202" i="4"/>
  <c r="G202" i="4"/>
  <c r="I140" i="4"/>
  <c r="E140" i="4"/>
  <c r="F140" i="4"/>
  <c r="J140" i="4"/>
  <c r="G140" i="4"/>
  <c r="H140" i="4"/>
  <c r="E142" i="4"/>
  <c r="G142" i="4"/>
  <c r="H142" i="4"/>
  <c r="J142" i="4"/>
  <c r="F142" i="4"/>
  <c r="I142" i="4"/>
  <c r="F144" i="4"/>
  <c r="H144" i="4"/>
  <c r="E144" i="4"/>
  <c r="I144" i="4"/>
  <c r="J144" i="4"/>
  <c r="G144" i="4"/>
  <c r="F60" i="4"/>
  <c r="J60" i="4"/>
  <c r="G60" i="4"/>
  <c r="H60" i="4"/>
  <c r="I60" i="4"/>
  <c r="E60" i="4"/>
  <c r="E91" i="4"/>
  <c r="G91" i="4"/>
  <c r="F91" i="4"/>
  <c r="H91" i="4"/>
  <c r="I91" i="4"/>
  <c r="J91" i="4"/>
  <c r="J12" i="4"/>
  <c r="F12" i="4"/>
  <c r="G12" i="4"/>
  <c r="I12" i="4"/>
  <c r="E12" i="4"/>
  <c r="H12" i="4"/>
  <c r="H135" i="4"/>
  <c r="G135" i="4"/>
  <c r="E135" i="4"/>
  <c r="J135" i="4"/>
  <c r="F135" i="4"/>
  <c r="I135" i="4"/>
  <c r="G197" i="4"/>
  <c r="H197" i="4"/>
  <c r="F197" i="4"/>
  <c r="I197" i="4"/>
  <c r="E197" i="4"/>
  <c r="J197" i="4"/>
  <c r="I199" i="4"/>
  <c r="G199" i="4"/>
  <c r="H199" i="4"/>
  <c r="J199" i="4"/>
  <c r="F199" i="4"/>
  <c r="E199" i="4"/>
  <c r="G33" i="4"/>
  <c r="I33" i="4"/>
  <c r="J33" i="4"/>
  <c r="E33" i="4"/>
  <c r="H33" i="4"/>
  <c r="F33" i="4"/>
  <c r="G201" i="4"/>
  <c r="I201" i="4"/>
  <c r="F201" i="4"/>
  <c r="E201" i="4"/>
  <c r="H201" i="4"/>
  <c r="J201" i="4"/>
  <c r="H8" i="4"/>
  <c r="E8" i="4"/>
  <c r="F8" i="4"/>
  <c r="J8" i="4"/>
  <c r="G8" i="4"/>
  <c r="I8" i="4"/>
  <c r="I77" i="4"/>
  <c r="H77" i="4"/>
  <c r="J77" i="4"/>
  <c r="F77" i="4"/>
  <c r="G77" i="4"/>
  <c r="E77" i="4"/>
  <c r="H198" i="4"/>
  <c r="I198" i="4"/>
  <c r="J198" i="4"/>
  <c r="F198" i="4"/>
  <c r="E198" i="4"/>
  <c r="G198" i="4"/>
  <c r="D78" i="4"/>
  <c r="D118" i="4"/>
  <c r="D203" i="4"/>
  <c r="D199" i="4"/>
  <c r="D89" i="4"/>
  <c r="E147" i="4"/>
  <c r="G147" i="4"/>
  <c r="J147" i="4"/>
  <c r="H147" i="4"/>
  <c r="F147" i="4"/>
  <c r="I147" i="4"/>
  <c r="J188" i="4"/>
  <c r="H188" i="4"/>
  <c r="I188" i="4"/>
  <c r="F188" i="4"/>
  <c r="G188" i="4"/>
  <c r="E188" i="4"/>
  <c r="E185" i="4"/>
  <c r="J185" i="4"/>
  <c r="H185" i="4"/>
  <c r="G185" i="4"/>
  <c r="I185" i="4"/>
  <c r="F185" i="4"/>
  <c r="H46" i="4"/>
  <c r="F46" i="4"/>
  <c r="I46" i="4"/>
  <c r="J46" i="4"/>
  <c r="E46" i="4"/>
  <c r="G46" i="4"/>
  <c r="E93" i="4"/>
  <c r="F93" i="4"/>
  <c r="H93" i="4"/>
  <c r="J93" i="4"/>
  <c r="G93" i="4"/>
  <c r="I93" i="4"/>
  <c r="I191" i="4"/>
  <c r="F191" i="4"/>
  <c r="H191" i="4"/>
  <c r="G191" i="4"/>
  <c r="E191" i="4"/>
  <c r="J191" i="4"/>
  <c r="E44" i="4"/>
  <c r="H44" i="4"/>
  <c r="G44" i="4"/>
  <c r="J44" i="4"/>
  <c r="I44" i="4"/>
  <c r="F44" i="4"/>
  <c r="H130" i="4"/>
  <c r="E130" i="4"/>
  <c r="I130" i="4"/>
  <c r="G130" i="4"/>
  <c r="F130" i="4"/>
  <c r="J130" i="4"/>
  <c r="E48" i="4"/>
  <c r="I48" i="4"/>
  <c r="F48" i="4"/>
  <c r="G48" i="4"/>
  <c r="H48" i="4"/>
  <c r="J48" i="4"/>
  <c r="I99" i="4"/>
  <c r="F99" i="4"/>
  <c r="E99" i="4"/>
  <c r="G99" i="4"/>
  <c r="H99" i="4"/>
  <c r="J99" i="4"/>
  <c r="F196" i="4"/>
  <c r="G196" i="4"/>
  <c r="E196" i="4"/>
  <c r="I196" i="4"/>
  <c r="J196" i="4"/>
  <c r="H196" i="4"/>
  <c r="F150" i="4"/>
  <c r="G150" i="4"/>
  <c r="J150" i="4"/>
  <c r="E150" i="4"/>
  <c r="H150" i="4"/>
  <c r="I150" i="4"/>
  <c r="F55" i="4"/>
  <c r="H55" i="4"/>
  <c r="J55" i="4"/>
  <c r="I55" i="4"/>
  <c r="G55" i="4"/>
  <c r="E55" i="4"/>
  <c r="I113" i="4"/>
  <c r="J113" i="4"/>
  <c r="E113" i="4"/>
  <c r="G113" i="4"/>
  <c r="H113" i="4"/>
  <c r="F113" i="4"/>
  <c r="H160" i="4"/>
  <c r="E160" i="4"/>
  <c r="G160" i="4"/>
  <c r="I160" i="4"/>
  <c r="F160" i="4"/>
  <c r="J160" i="4"/>
  <c r="I123" i="4"/>
  <c r="J123" i="4"/>
  <c r="F123" i="4"/>
  <c r="G123" i="4"/>
  <c r="H123" i="4"/>
  <c r="E123" i="4"/>
  <c r="J177" i="4"/>
  <c r="I177" i="4"/>
  <c r="E177" i="4"/>
  <c r="F177" i="4"/>
  <c r="H177" i="4"/>
  <c r="G177" i="4"/>
  <c r="F158" i="4"/>
  <c r="E158" i="4"/>
  <c r="G158" i="4"/>
  <c r="J158" i="4"/>
  <c r="H158" i="4"/>
  <c r="I158" i="4"/>
  <c r="G29" i="4"/>
  <c r="F29" i="4"/>
  <c r="I29" i="4"/>
  <c r="J29" i="4"/>
  <c r="H29" i="4"/>
  <c r="E29" i="4"/>
  <c r="F149" i="4"/>
  <c r="G149" i="4"/>
  <c r="H149" i="4"/>
  <c r="I149" i="4"/>
  <c r="J149" i="4"/>
  <c r="E149" i="4"/>
  <c r="E112" i="4"/>
  <c r="H112" i="4"/>
  <c r="G112" i="4"/>
  <c r="J112" i="4"/>
  <c r="F112" i="4"/>
  <c r="I112" i="4"/>
  <c r="H84" i="4"/>
  <c r="I84" i="4"/>
  <c r="J84" i="4"/>
  <c r="G84" i="4"/>
  <c r="F84" i="4"/>
  <c r="E84" i="4"/>
  <c r="H133" i="4"/>
  <c r="J133" i="4"/>
  <c r="G133" i="4"/>
  <c r="F133" i="4"/>
  <c r="E133" i="4"/>
  <c r="I133" i="4"/>
  <c r="J53" i="4"/>
  <c r="H53" i="4"/>
  <c r="I53" i="4"/>
  <c r="E53" i="4"/>
  <c r="F53" i="4"/>
  <c r="G53" i="4"/>
  <c r="D135" i="4"/>
  <c r="D76" i="4"/>
  <c r="D57" i="4"/>
  <c r="D49" i="4"/>
  <c r="D186" i="4"/>
  <c r="D100" i="4"/>
  <c r="D113" i="4"/>
  <c r="D26" i="4"/>
  <c r="D155" i="4"/>
  <c r="D46" i="4"/>
  <c r="D65" i="4"/>
  <c r="D52" i="4"/>
  <c r="D130" i="4"/>
  <c r="D73" i="4"/>
  <c r="D107" i="4"/>
  <c r="D75" i="4"/>
  <c r="D44" i="4"/>
  <c r="D177" i="4"/>
  <c r="D9" i="4"/>
  <c r="D60" i="4"/>
  <c r="D93" i="4"/>
  <c r="O5" i="4"/>
  <c r="O7" i="4"/>
  <c r="O6" i="4"/>
  <c r="D5" i="4"/>
  <c r="D64" i="4"/>
  <c r="D97" i="4"/>
  <c r="D191" i="4"/>
  <c r="D35" i="4"/>
  <c r="D124" i="4"/>
  <c r="D55" i="4"/>
  <c r="D96" i="4"/>
  <c r="D156" i="4"/>
  <c r="D159" i="4"/>
  <c r="D150" i="4"/>
  <c r="D99" i="4"/>
  <c r="D22" i="4"/>
  <c r="D87" i="4"/>
  <c r="D179" i="4"/>
  <c r="D117" i="4"/>
  <c r="D115" i="4"/>
  <c r="D180" i="4"/>
  <c r="D43" i="4"/>
  <c r="H95" i="4"/>
  <c r="E95" i="4"/>
  <c r="F95" i="4"/>
  <c r="G95" i="4"/>
  <c r="J95" i="4"/>
  <c r="I95" i="4"/>
  <c r="E114" i="4"/>
  <c r="H114" i="4"/>
  <c r="I114" i="4"/>
  <c r="J114" i="4"/>
  <c r="G114" i="4"/>
  <c r="F114" i="4"/>
  <c r="F94" i="4"/>
  <c r="G94" i="4"/>
  <c r="H94" i="4"/>
  <c r="E94" i="4"/>
  <c r="I94" i="4"/>
  <c r="J94" i="4"/>
  <c r="E138" i="4"/>
  <c r="G138" i="4"/>
  <c r="J138" i="4"/>
  <c r="I138" i="4"/>
  <c r="F138" i="4"/>
  <c r="H138" i="4"/>
  <c r="H167" i="4"/>
  <c r="F167" i="4"/>
  <c r="G167" i="4"/>
  <c r="E167" i="4"/>
  <c r="I167" i="4"/>
  <c r="J167" i="4"/>
  <c r="F169" i="4"/>
  <c r="H169" i="4"/>
  <c r="I169" i="4"/>
  <c r="G169" i="4"/>
  <c r="E169" i="4"/>
  <c r="J169" i="4"/>
  <c r="J21" i="4"/>
  <c r="I21" i="4"/>
  <c r="G21" i="4"/>
  <c r="H21" i="4"/>
  <c r="E21" i="4"/>
  <c r="F21" i="4"/>
  <c r="E200" i="4"/>
  <c r="F200" i="4"/>
  <c r="H200" i="4"/>
  <c r="I200" i="4"/>
  <c r="J200" i="4"/>
  <c r="G200" i="4"/>
  <c r="I37" i="4"/>
  <c r="J37" i="4"/>
  <c r="G37" i="4"/>
  <c r="E37" i="4"/>
  <c r="H37" i="4"/>
  <c r="F37" i="4"/>
  <c r="H164" i="4"/>
  <c r="I164" i="4"/>
  <c r="J164" i="4"/>
  <c r="F164" i="4"/>
  <c r="E164" i="4"/>
  <c r="G164" i="4"/>
  <c r="J141" i="4"/>
  <c r="I141" i="4"/>
  <c r="E141" i="4"/>
  <c r="F141" i="4"/>
  <c r="H141" i="4"/>
  <c r="G141" i="4"/>
  <c r="F59" i="4"/>
  <c r="J59" i="4"/>
  <c r="E59" i="4"/>
  <c r="H59" i="4"/>
  <c r="I59" i="4"/>
  <c r="G59" i="4"/>
  <c r="H131" i="4"/>
  <c r="E131" i="4"/>
  <c r="I131" i="4"/>
  <c r="J131" i="4"/>
  <c r="F131" i="4"/>
  <c r="G131" i="4"/>
  <c r="J119" i="4"/>
  <c r="I119" i="4"/>
  <c r="G119" i="4"/>
  <c r="F119" i="4"/>
  <c r="H119" i="4"/>
  <c r="E119" i="4"/>
  <c r="E152" i="4"/>
  <c r="F152" i="4"/>
  <c r="H152" i="4"/>
  <c r="J152" i="4"/>
  <c r="G152" i="4"/>
  <c r="I152" i="4"/>
  <c r="G66" i="4"/>
  <c r="F66" i="4"/>
  <c r="H66" i="4"/>
  <c r="E66" i="4"/>
  <c r="J66" i="4"/>
  <c r="I66" i="4"/>
  <c r="E104" i="4"/>
  <c r="G104" i="4"/>
  <c r="F104" i="4"/>
  <c r="H104" i="4"/>
  <c r="I104" i="4"/>
  <c r="J104" i="4"/>
  <c r="J63" i="4"/>
  <c r="H63" i="4"/>
  <c r="E63" i="4"/>
  <c r="F63" i="4"/>
  <c r="G63" i="4"/>
  <c r="I63" i="4"/>
  <c r="I32" i="4"/>
  <c r="H32" i="4"/>
  <c r="F32" i="4"/>
  <c r="E32" i="4"/>
  <c r="G32" i="4"/>
  <c r="J32" i="4"/>
  <c r="G17" i="4"/>
  <c r="F17" i="4"/>
  <c r="I17" i="4"/>
  <c r="H17" i="4"/>
  <c r="J17" i="4"/>
  <c r="E17" i="4"/>
  <c r="J79" i="4"/>
  <c r="H79" i="4"/>
  <c r="F79" i="4"/>
  <c r="E79" i="4"/>
  <c r="I79" i="4"/>
  <c r="G79" i="4"/>
  <c r="I181" i="4"/>
  <c r="J181" i="4"/>
  <c r="E181" i="4"/>
  <c r="H181" i="4"/>
  <c r="G181" i="4"/>
  <c r="F181" i="4"/>
  <c r="E163" i="4"/>
  <c r="H163" i="4"/>
  <c r="F163" i="4"/>
  <c r="I163" i="4"/>
  <c r="J163" i="4"/>
  <c r="G163" i="4"/>
  <c r="J193" i="4"/>
  <c r="I193" i="4"/>
  <c r="E193" i="4"/>
  <c r="H193" i="4"/>
  <c r="G193" i="4"/>
  <c r="F193" i="4"/>
  <c r="G23" i="4"/>
  <c r="J23" i="4"/>
  <c r="H23" i="4"/>
  <c r="E23" i="4"/>
  <c r="I23" i="4"/>
  <c r="F23" i="4"/>
  <c r="H42" i="4"/>
  <c r="J42" i="4"/>
  <c r="G42" i="4"/>
  <c r="E42" i="4"/>
  <c r="I42" i="4"/>
  <c r="F42" i="4"/>
  <c r="I74" i="4"/>
  <c r="F74" i="4"/>
  <c r="E74" i="4"/>
  <c r="J74" i="4"/>
  <c r="G74" i="4"/>
  <c r="H74" i="4"/>
  <c r="H40" i="4"/>
  <c r="I40" i="4"/>
  <c r="F40" i="4"/>
  <c r="E40" i="4"/>
  <c r="J40" i="4"/>
  <c r="G40" i="4"/>
  <c r="J24" i="4"/>
  <c r="F24" i="4"/>
  <c r="I24" i="4"/>
  <c r="H24" i="4"/>
  <c r="G24" i="4"/>
  <c r="E24" i="4"/>
  <c r="J86" i="4"/>
  <c r="I86" i="4"/>
  <c r="E86" i="4"/>
  <c r="H86" i="4"/>
  <c r="F86" i="4"/>
  <c r="G86" i="4"/>
  <c r="G195" i="4"/>
  <c r="E195" i="4"/>
  <c r="J195" i="4"/>
  <c r="I195" i="4"/>
  <c r="F195" i="4"/>
  <c r="H195" i="4"/>
  <c r="E184" i="4"/>
  <c r="F184" i="4"/>
  <c r="J184" i="4"/>
  <c r="H184" i="4"/>
  <c r="I184" i="4"/>
  <c r="G184" i="4"/>
  <c r="F148" i="4"/>
  <c r="G148" i="4"/>
  <c r="E148" i="4"/>
  <c r="I148" i="4"/>
  <c r="H148" i="4"/>
  <c r="J148" i="4"/>
  <c r="G56" i="4"/>
  <c r="E56" i="4"/>
  <c r="I56" i="4"/>
  <c r="F56" i="4"/>
  <c r="J56" i="4"/>
  <c r="H56" i="4"/>
  <c r="G47" i="4"/>
  <c r="H47" i="4"/>
  <c r="F47" i="4"/>
  <c r="I47" i="4"/>
  <c r="E47" i="4"/>
  <c r="J47" i="4"/>
  <c r="I174" i="4"/>
  <c r="H174" i="4"/>
  <c r="J174" i="4"/>
  <c r="E174" i="4"/>
  <c r="G174" i="4"/>
  <c r="F174" i="4"/>
  <c r="G120" i="4"/>
  <c r="E120" i="4"/>
  <c r="J120" i="4"/>
  <c r="I120" i="4"/>
  <c r="F120" i="4"/>
  <c r="H120" i="4"/>
  <c r="H125" i="4"/>
  <c r="F125" i="4"/>
  <c r="I125" i="4"/>
  <c r="G125" i="4"/>
  <c r="J125" i="4"/>
  <c r="E125" i="4"/>
  <c r="H190" i="4"/>
  <c r="F190" i="4"/>
  <c r="G190" i="4"/>
  <c r="E190" i="4"/>
  <c r="J190" i="4"/>
  <c r="I190" i="4"/>
  <c r="F192" i="4"/>
  <c r="G192" i="4"/>
  <c r="E192" i="4"/>
  <c r="I192" i="4"/>
  <c r="H192" i="4"/>
  <c r="J192" i="4"/>
  <c r="J122" i="4"/>
  <c r="I122" i="4"/>
  <c r="G122" i="4"/>
  <c r="F122" i="4"/>
  <c r="E122" i="4"/>
  <c r="H122" i="4"/>
  <c r="I36" i="4"/>
  <c r="H36" i="4"/>
  <c r="J36" i="4"/>
  <c r="E36" i="4"/>
  <c r="G36" i="4"/>
  <c r="F36" i="4"/>
  <c r="J25" i="4"/>
  <c r="H25" i="4"/>
  <c r="E25" i="4"/>
  <c r="F25" i="4"/>
  <c r="I25" i="4"/>
  <c r="G25" i="4"/>
  <c r="H183" i="4"/>
  <c r="I183" i="4"/>
  <c r="G183" i="4"/>
  <c r="E183" i="4"/>
  <c r="J183" i="4"/>
  <c r="F183" i="4"/>
  <c r="J182" i="4"/>
  <c r="H182" i="4"/>
  <c r="E182" i="4"/>
  <c r="G182" i="4"/>
  <c r="I182" i="4"/>
  <c r="F182" i="4"/>
  <c r="F54" i="4"/>
  <c r="G54" i="4"/>
  <c r="E54" i="4"/>
  <c r="J54" i="4"/>
  <c r="H54" i="4"/>
  <c r="I54" i="4"/>
  <c r="E50" i="4"/>
  <c r="J50" i="4"/>
  <c r="I50" i="4"/>
  <c r="F50" i="4"/>
  <c r="H50" i="4"/>
  <c r="G50" i="4"/>
  <c r="I58" i="4"/>
  <c r="F58" i="4"/>
  <c r="E58" i="4"/>
  <c r="J58" i="4"/>
  <c r="H58" i="4"/>
  <c r="G58" i="4"/>
  <c r="I14" i="4"/>
  <c r="J14" i="4"/>
  <c r="G14" i="4"/>
  <c r="E14" i="4"/>
  <c r="H14" i="4"/>
  <c r="F14" i="4"/>
  <c r="J171" i="4"/>
  <c r="H171" i="4"/>
  <c r="I171" i="4"/>
  <c r="F171" i="4"/>
  <c r="G171" i="4"/>
  <c r="E171" i="4"/>
  <c r="G67" i="4"/>
  <c r="H67" i="4"/>
  <c r="J67" i="4"/>
  <c r="I67" i="4"/>
  <c r="F67" i="4"/>
  <c r="E67" i="4"/>
  <c r="I52" i="4"/>
  <c r="H52" i="4"/>
  <c r="E52" i="4"/>
  <c r="F52" i="4"/>
  <c r="G52" i="4"/>
  <c r="J52" i="4"/>
  <c r="I69" i="4"/>
  <c r="J69" i="4"/>
  <c r="F69" i="4"/>
  <c r="H69" i="4"/>
  <c r="E69" i="4"/>
  <c r="G69" i="4"/>
  <c r="J83" i="4"/>
  <c r="H83" i="4"/>
  <c r="F83" i="4"/>
  <c r="E83" i="4"/>
  <c r="I83" i="4"/>
  <c r="G83" i="4"/>
  <c r="J57" i="4"/>
  <c r="I57" i="4"/>
  <c r="H57" i="4"/>
  <c r="E57" i="4"/>
  <c r="F57" i="4"/>
  <c r="G57" i="4"/>
  <c r="H194" i="4"/>
  <c r="J194" i="4"/>
  <c r="F194" i="4"/>
  <c r="G194" i="4"/>
  <c r="I194" i="4"/>
  <c r="E194" i="4"/>
  <c r="F161" i="4"/>
  <c r="E161" i="4"/>
  <c r="G161" i="4"/>
  <c r="J161" i="4"/>
  <c r="H161" i="4"/>
  <c r="I161" i="4"/>
  <c r="G186" i="4"/>
  <c r="J186" i="4"/>
  <c r="E186" i="4"/>
  <c r="F186" i="4"/>
  <c r="H186" i="4"/>
  <c r="I186" i="4"/>
  <c r="H157" i="4"/>
  <c r="E157" i="4"/>
  <c r="J157" i="4"/>
  <c r="G157" i="4"/>
  <c r="F157" i="4"/>
  <c r="I157" i="4"/>
  <c r="E61" i="4"/>
  <c r="F61" i="4"/>
  <c r="G61" i="4"/>
  <c r="I61" i="4"/>
  <c r="J61" i="4"/>
  <c r="H61" i="4"/>
  <c r="G78" i="4"/>
  <c r="J78" i="4"/>
  <c r="I78" i="4"/>
  <c r="H78" i="4"/>
  <c r="F78" i="4"/>
  <c r="E78" i="4"/>
  <c r="H118" i="4"/>
  <c r="G118" i="4"/>
  <c r="J118" i="4"/>
  <c r="E118" i="4"/>
  <c r="I118" i="4"/>
  <c r="F118" i="4"/>
  <c r="D202" i="4"/>
  <c r="D172" i="4"/>
  <c r="D69" i="4"/>
  <c r="D161" i="4"/>
  <c r="I100" i="4"/>
  <c r="H100" i="4"/>
  <c r="G100" i="4"/>
  <c r="E100" i="4"/>
  <c r="J100" i="4"/>
  <c r="F100" i="4"/>
  <c r="E15" i="4"/>
  <c r="G15" i="4"/>
  <c r="H15" i="4"/>
  <c r="I15" i="4"/>
  <c r="F15" i="4"/>
  <c r="J15" i="4"/>
  <c r="G117" i="4"/>
  <c r="F117" i="4"/>
  <c r="I117" i="4"/>
  <c r="E117" i="4"/>
  <c r="H117" i="4"/>
  <c r="J117" i="4"/>
  <c r="I49" i="4"/>
  <c r="F49" i="4"/>
  <c r="G49" i="4"/>
  <c r="J49" i="4"/>
  <c r="E49" i="4"/>
  <c r="H49" i="4"/>
  <c r="G65" i="4"/>
  <c r="I65" i="4"/>
  <c r="F65" i="4"/>
  <c r="H65" i="4"/>
  <c r="J65" i="4"/>
  <c r="E65" i="4"/>
  <c r="J81" i="4"/>
  <c r="H81" i="4"/>
  <c r="I81" i="4"/>
  <c r="E81" i="4"/>
  <c r="G81" i="4"/>
  <c r="F81" i="4"/>
  <c r="E28" i="4"/>
  <c r="I28" i="4"/>
  <c r="F28" i="4"/>
  <c r="G28" i="4"/>
  <c r="H28" i="4"/>
  <c r="J28" i="4"/>
  <c r="J75" i="4"/>
  <c r="F75" i="4"/>
  <c r="H75" i="4"/>
  <c r="G75" i="4"/>
  <c r="I75" i="4"/>
  <c r="E75" i="4"/>
  <c r="J155" i="4"/>
  <c r="E155" i="4"/>
  <c r="F155" i="4"/>
  <c r="G155" i="4"/>
  <c r="I155" i="4"/>
  <c r="H155" i="4"/>
  <c r="E11" i="4"/>
  <c r="J11" i="4"/>
  <c r="F11" i="4"/>
  <c r="H11" i="4"/>
  <c r="I11" i="4"/>
  <c r="G11" i="4"/>
  <c r="G87" i="4"/>
  <c r="J87" i="4"/>
  <c r="I87" i="4"/>
  <c r="F87" i="4"/>
  <c r="E87" i="4"/>
  <c r="H87" i="4"/>
  <c r="G115" i="4"/>
  <c r="H115" i="4"/>
  <c r="I115" i="4"/>
  <c r="E115" i="4"/>
  <c r="J115" i="4"/>
  <c r="F115" i="4"/>
  <c r="E128" i="4"/>
  <c r="J128" i="4"/>
  <c r="G128" i="4"/>
  <c r="I128" i="4"/>
  <c r="H128" i="4"/>
  <c r="F128" i="4"/>
  <c r="G105" i="4"/>
  <c r="J105" i="4"/>
  <c r="H105" i="4"/>
  <c r="E105" i="4"/>
  <c r="I105" i="4"/>
  <c r="F105" i="4"/>
  <c r="F22" i="4"/>
  <c r="E22" i="4"/>
  <c r="I22" i="4"/>
  <c r="H22" i="4"/>
  <c r="G22" i="4"/>
  <c r="J22" i="4"/>
  <c r="I101" i="4"/>
  <c r="F101" i="4"/>
  <c r="G101" i="4"/>
  <c r="J101" i="4"/>
  <c r="E101" i="4"/>
  <c r="H101" i="4"/>
  <c r="F129" i="4"/>
  <c r="E129" i="4"/>
  <c r="I129" i="4"/>
  <c r="H129" i="4"/>
  <c r="J129" i="4"/>
  <c r="G129" i="4"/>
  <c r="J145" i="4"/>
  <c r="E145" i="4"/>
  <c r="H145" i="4"/>
  <c r="F145" i="4"/>
  <c r="I145" i="4"/>
  <c r="G145" i="4"/>
  <c r="I30" i="4"/>
  <c r="E30" i="4"/>
  <c r="G30" i="4"/>
  <c r="J30" i="4"/>
  <c r="H30" i="4"/>
  <c r="F30" i="4"/>
  <c r="F85" i="4"/>
  <c r="H85" i="4"/>
  <c r="E85" i="4"/>
  <c r="I85" i="4"/>
  <c r="G85" i="4"/>
  <c r="J85" i="4"/>
  <c r="F159" i="4"/>
  <c r="G159" i="4"/>
  <c r="E159" i="4"/>
  <c r="J159" i="4"/>
  <c r="H159" i="4"/>
  <c r="I159" i="4"/>
  <c r="G16" i="4"/>
  <c r="E16" i="4"/>
  <c r="J16" i="4"/>
  <c r="F16" i="4"/>
  <c r="I16" i="4"/>
  <c r="H16" i="4"/>
  <c r="F71" i="4"/>
  <c r="I71" i="4"/>
  <c r="J71" i="4"/>
  <c r="E71" i="4"/>
  <c r="G71" i="4"/>
  <c r="H71" i="4"/>
  <c r="H151" i="4"/>
  <c r="I151" i="4"/>
  <c r="J151" i="4"/>
  <c r="G151" i="4"/>
  <c r="E151" i="4"/>
  <c r="F151" i="4"/>
  <c r="E9" i="4"/>
  <c r="G9" i="4"/>
  <c r="F9" i="4"/>
  <c r="J9" i="4"/>
  <c r="H9" i="4"/>
  <c r="I9" i="4"/>
  <c r="J68" i="4"/>
  <c r="I68" i="4"/>
  <c r="H68" i="4"/>
  <c r="E68" i="4"/>
  <c r="F68" i="4"/>
  <c r="G68" i="4"/>
  <c r="D142" i="4"/>
  <c r="D33" i="4"/>
  <c r="D83" i="4"/>
  <c r="D160" i="4"/>
  <c r="D91" i="4"/>
  <c r="D147" i="4"/>
  <c r="D204" i="4"/>
  <c r="D31" i="4"/>
  <c r="D67" i="4"/>
  <c r="D30" i="4"/>
  <c r="D151" i="4"/>
  <c r="D103" i="4"/>
  <c r="D128" i="4"/>
  <c r="I13" i="4"/>
  <c r="H13" i="4"/>
  <c r="G13" i="4"/>
  <c r="E13" i="4"/>
  <c r="J13" i="4"/>
  <c r="F13" i="4"/>
  <c r="I82" i="4"/>
  <c r="J82" i="4"/>
  <c r="E82" i="4"/>
  <c r="F82" i="4"/>
  <c r="H82" i="4"/>
  <c r="G82" i="4"/>
  <c r="H136" i="4"/>
  <c r="I136" i="4"/>
  <c r="G136" i="4"/>
  <c r="J136" i="4"/>
  <c r="E136" i="4"/>
  <c r="F136" i="4"/>
  <c r="J106" i="4"/>
  <c r="H106" i="4"/>
  <c r="G106" i="4"/>
  <c r="E106" i="4"/>
  <c r="F106" i="4"/>
  <c r="I106" i="4"/>
  <c r="J18" i="4"/>
  <c r="E18" i="4"/>
  <c r="I18" i="4"/>
  <c r="H18" i="4"/>
  <c r="F18" i="4"/>
  <c r="G18" i="4"/>
  <c r="I132" i="4"/>
  <c r="G132" i="4"/>
  <c r="J132" i="4"/>
  <c r="E132" i="4"/>
  <c r="F132" i="4"/>
  <c r="H132" i="4"/>
  <c r="F34" i="4"/>
  <c r="I34" i="4"/>
  <c r="G34" i="4"/>
  <c r="E34" i="4"/>
  <c r="H34" i="4"/>
  <c r="J34" i="4"/>
  <c r="J170" i="4"/>
  <c r="I170" i="4"/>
  <c r="E170" i="4"/>
  <c r="F170" i="4"/>
  <c r="G170" i="4"/>
  <c r="H170" i="4"/>
  <c r="G7" i="4"/>
  <c r="H7" i="4"/>
  <c r="J7" i="4"/>
  <c r="E7" i="4"/>
  <c r="I7" i="4"/>
  <c r="F7" i="4"/>
  <c r="H124" i="4"/>
  <c r="E124" i="4"/>
  <c r="J124" i="4"/>
  <c r="F124" i="4"/>
  <c r="I124" i="4"/>
  <c r="G124" i="4"/>
  <c r="J80" i="4"/>
  <c r="E80" i="4"/>
  <c r="I80" i="4"/>
  <c r="F80" i="4"/>
  <c r="H80" i="4"/>
  <c r="G80" i="4"/>
  <c r="H45" i="4"/>
  <c r="E45" i="4"/>
  <c r="I45" i="4"/>
  <c r="F45" i="4"/>
  <c r="J45" i="4"/>
  <c r="G45" i="4"/>
  <c r="G109" i="4"/>
  <c r="F109" i="4"/>
  <c r="I109" i="4"/>
  <c r="J109" i="4"/>
  <c r="H109" i="4"/>
  <c r="E109" i="4"/>
  <c r="I92" i="4"/>
  <c r="G92" i="4"/>
  <c r="H92" i="4"/>
  <c r="J92" i="4"/>
  <c r="E92" i="4"/>
  <c r="F92" i="4"/>
  <c r="F121" i="4"/>
  <c r="I121" i="4"/>
  <c r="H121" i="4"/>
  <c r="G121" i="4"/>
  <c r="E121" i="4"/>
  <c r="J121" i="4"/>
  <c r="J189" i="4"/>
  <c r="E189" i="4"/>
  <c r="I189" i="4"/>
  <c r="F189" i="4"/>
  <c r="H189" i="4"/>
  <c r="G189" i="4"/>
  <c r="J19" i="4"/>
  <c r="H19" i="4"/>
  <c r="E19" i="4"/>
  <c r="G19" i="4"/>
  <c r="I19" i="4"/>
  <c r="F19" i="4"/>
  <c r="J43" i="4"/>
  <c r="H43" i="4"/>
  <c r="E43" i="4"/>
  <c r="I43" i="4"/>
  <c r="G43" i="4"/>
  <c r="F43" i="4"/>
  <c r="E178" i="4"/>
  <c r="H178" i="4"/>
  <c r="I178" i="4"/>
  <c r="G178" i="4"/>
  <c r="F178" i="4"/>
  <c r="J178" i="4"/>
  <c r="H153" i="4"/>
  <c r="J153" i="4"/>
  <c r="I153" i="4"/>
  <c r="G153" i="4"/>
  <c r="E153" i="4"/>
  <c r="F153" i="4"/>
  <c r="F62" i="4"/>
  <c r="I62" i="4"/>
  <c r="E62" i="4"/>
  <c r="H62" i="4"/>
  <c r="J62" i="4"/>
  <c r="G62" i="4"/>
  <c r="J137" i="4"/>
  <c r="E137" i="4"/>
  <c r="H137" i="4"/>
  <c r="F137" i="4"/>
  <c r="I137" i="4"/>
  <c r="G137" i="4"/>
  <c r="F126" i="4"/>
  <c r="I126" i="4"/>
  <c r="J126" i="4"/>
  <c r="G126" i="4"/>
  <c r="E126" i="4"/>
  <c r="H126" i="4"/>
  <c r="E162" i="4"/>
  <c r="H162" i="4"/>
  <c r="G162" i="4"/>
  <c r="I162" i="4"/>
  <c r="F162" i="4"/>
  <c r="J162" i="4"/>
  <c r="I116" i="4"/>
  <c r="F116" i="4"/>
  <c r="G116" i="4"/>
  <c r="H116" i="4"/>
  <c r="J116" i="4"/>
  <c r="E116" i="4"/>
  <c r="I139" i="4"/>
  <c r="G139" i="4"/>
  <c r="H139" i="4"/>
  <c r="J139" i="4"/>
  <c r="F139" i="4"/>
  <c r="E139" i="4"/>
  <c r="E51" i="4"/>
  <c r="I51" i="4"/>
  <c r="F51" i="4"/>
  <c r="J51" i="4"/>
  <c r="G51" i="4"/>
  <c r="H51" i="4"/>
  <c r="F20" i="4"/>
  <c r="I20" i="4"/>
  <c r="G20" i="4"/>
  <c r="E20" i="4"/>
  <c r="J20" i="4"/>
  <c r="H20" i="4"/>
  <c r="F180" i="4"/>
  <c r="G180" i="4"/>
  <c r="E180" i="4"/>
  <c r="I180" i="4"/>
  <c r="J180" i="4"/>
  <c r="H180" i="4"/>
  <c r="F72" i="4"/>
  <c r="E72" i="4"/>
  <c r="J72" i="4"/>
  <c r="G72" i="4"/>
  <c r="H72" i="4"/>
  <c r="I72" i="4"/>
  <c r="I154" i="4"/>
  <c r="H154" i="4"/>
  <c r="F154" i="4"/>
  <c r="J154" i="4"/>
  <c r="E154" i="4"/>
  <c r="G154" i="4"/>
  <c r="H134" i="4"/>
  <c r="F134" i="4"/>
  <c r="J134" i="4"/>
  <c r="E134" i="4"/>
  <c r="I134" i="4"/>
  <c r="G134" i="4"/>
  <c r="E176" i="4"/>
  <c r="F176" i="4"/>
  <c r="G176" i="4"/>
  <c r="J176" i="4"/>
  <c r="H176" i="4"/>
  <c r="I176" i="4"/>
  <c r="J39" i="4"/>
  <c r="H39" i="4"/>
  <c r="F39" i="4"/>
  <c r="G39" i="4"/>
  <c r="I39" i="4"/>
  <c r="E39" i="4"/>
  <c r="J146" i="4"/>
  <c r="H146" i="4"/>
  <c r="E146" i="4"/>
  <c r="G146" i="4"/>
  <c r="I146" i="4"/>
  <c r="F146" i="4"/>
  <c r="I143" i="4"/>
  <c r="J143" i="4"/>
  <c r="G143" i="4"/>
  <c r="F143" i="4"/>
  <c r="H143" i="4"/>
  <c r="E143" i="4"/>
  <c r="G102" i="4"/>
  <c r="F102" i="4"/>
  <c r="E102" i="4"/>
  <c r="H102" i="4"/>
  <c r="J102" i="4"/>
  <c r="I102" i="4"/>
  <c r="H111" i="4"/>
  <c r="I111" i="4"/>
  <c r="F111" i="4"/>
  <c r="G111" i="4"/>
  <c r="E111" i="4"/>
  <c r="J111" i="4"/>
  <c r="H173" i="4"/>
  <c r="F173" i="4"/>
  <c r="G173" i="4"/>
  <c r="J173" i="4"/>
  <c r="E173" i="4"/>
  <c r="I173" i="4"/>
  <c r="E175" i="4"/>
  <c r="F175" i="4"/>
  <c r="I175" i="4"/>
  <c r="G175" i="4"/>
  <c r="H175" i="4"/>
  <c r="J175" i="4"/>
  <c r="G6" i="4"/>
  <c r="E6" i="4"/>
  <c r="F6" i="4"/>
  <c r="J6" i="4"/>
  <c r="H6" i="4"/>
  <c r="I6" i="4"/>
  <c r="G127" i="4"/>
  <c r="J127" i="4"/>
  <c r="F127" i="4"/>
  <c r="I127" i="4"/>
  <c r="H127" i="4"/>
  <c r="E127" i="4"/>
  <c r="J90" i="4"/>
  <c r="E90" i="4"/>
  <c r="F90" i="4"/>
  <c r="I90" i="4"/>
  <c r="G90" i="4"/>
  <c r="H90" i="4"/>
  <c r="G166" i="4"/>
  <c r="E166" i="4"/>
  <c r="F166" i="4"/>
  <c r="J166" i="4"/>
  <c r="H166" i="4"/>
  <c r="I166" i="4"/>
  <c r="I168" i="4"/>
  <c r="H168" i="4"/>
  <c r="G168" i="4"/>
  <c r="J168" i="4"/>
  <c r="F168" i="4"/>
  <c r="E168" i="4"/>
  <c r="E70" i="4"/>
  <c r="F70" i="4"/>
  <c r="G70" i="4"/>
  <c r="I70" i="4"/>
  <c r="J70" i="4"/>
  <c r="H70" i="4"/>
  <c r="G110" i="4"/>
  <c r="J110" i="4"/>
  <c r="F110" i="4"/>
  <c r="I110" i="4"/>
  <c r="H110" i="4"/>
  <c r="E110" i="4"/>
  <c r="H187" i="4"/>
  <c r="I187" i="4"/>
  <c r="F187" i="4"/>
  <c r="J187" i="4"/>
  <c r="G187" i="4"/>
  <c r="E187" i="4"/>
  <c r="I41" i="4"/>
  <c r="G41" i="4"/>
  <c r="J41" i="4"/>
  <c r="F41" i="4"/>
  <c r="E41" i="4"/>
  <c r="H41" i="4"/>
  <c r="H10" i="4"/>
  <c r="I10" i="4"/>
  <c r="J10" i="4"/>
  <c r="G10" i="4"/>
  <c r="E10" i="4"/>
  <c r="F10" i="4"/>
  <c r="D203" i="3"/>
  <c r="C202" i="3"/>
  <c r="C196" i="3"/>
  <c r="C191" i="3"/>
  <c r="C177" i="3"/>
  <c r="C169" i="3"/>
  <c r="C159" i="3"/>
  <c r="C156" i="3"/>
  <c r="C151" i="3"/>
  <c r="C148" i="3"/>
  <c r="C143" i="3"/>
  <c r="C140" i="3"/>
  <c r="C135" i="3"/>
  <c r="C132" i="3"/>
  <c r="C127" i="3"/>
  <c r="C124" i="3"/>
  <c r="C119" i="3"/>
  <c r="C116" i="3"/>
  <c r="C111" i="3"/>
  <c r="C108" i="3"/>
  <c r="C103" i="3"/>
  <c r="C100" i="3"/>
  <c r="C95" i="3"/>
  <c r="C92" i="3"/>
  <c r="C87" i="3"/>
  <c r="C84" i="3"/>
  <c r="C79" i="3"/>
  <c r="C76" i="3"/>
  <c r="C71" i="3"/>
  <c r="C68" i="3"/>
  <c r="C63" i="3"/>
  <c r="C60" i="3"/>
  <c r="C55" i="3"/>
  <c r="C52" i="3"/>
  <c r="C47" i="3"/>
  <c r="C44" i="3"/>
  <c r="C39" i="3"/>
  <c r="C36" i="3"/>
  <c r="C201" i="3"/>
  <c r="C190" i="3"/>
  <c r="C185" i="3"/>
  <c r="C180" i="3"/>
  <c r="C172" i="3"/>
  <c r="C164" i="3"/>
  <c r="C161" i="3"/>
  <c r="C158" i="3"/>
  <c r="C153" i="3"/>
  <c r="C150" i="3"/>
  <c r="C145" i="3"/>
  <c r="C142" i="3"/>
  <c r="C137" i="3"/>
  <c r="C134" i="3"/>
  <c r="C129" i="3"/>
  <c r="C126" i="3"/>
  <c r="C121" i="3"/>
  <c r="C118" i="3"/>
  <c r="C113" i="3"/>
  <c r="C110" i="3"/>
  <c r="C105" i="3"/>
  <c r="C102" i="3"/>
  <c r="C97" i="3"/>
  <c r="C94" i="3"/>
  <c r="C89" i="3"/>
  <c r="C86" i="3"/>
  <c r="C81" i="3"/>
  <c r="C78" i="3"/>
  <c r="C73" i="3"/>
  <c r="C70" i="3"/>
  <c r="C65" i="3"/>
  <c r="C62" i="3"/>
  <c r="C57" i="3"/>
  <c r="C54" i="3"/>
  <c r="C49" i="3"/>
  <c r="C46" i="3"/>
  <c r="C41" i="3"/>
  <c r="C38" i="3"/>
  <c r="C33" i="3"/>
  <c r="C31" i="3"/>
  <c r="C29" i="3"/>
  <c r="C27" i="3"/>
  <c r="C25" i="3"/>
  <c r="C23" i="3"/>
  <c r="C21" i="3"/>
  <c r="C19" i="3"/>
  <c r="C17" i="3"/>
  <c r="C15" i="3"/>
  <c r="C13" i="3"/>
  <c r="C11" i="3"/>
  <c r="C9" i="3"/>
  <c r="C7" i="3"/>
  <c r="C199" i="3"/>
  <c r="C188" i="3"/>
  <c r="C183" i="3"/>
  <c r="C175" i="3"/>
  <c r="C167" i="3"/>
  <c r="C160" i="3"/>
  <c r="C155" i="3"/>
  <c r="C152" i="3"/>
  <c r="C147" i="3"/>
  <c r="C144" i="3"/>
  <c r="C139" i="3"/>
  <c r="C136" i="3"/>
  <c r="C131" i="3"/>
  <c r="C128" i="3"/>
  <c r="C123" i="3"/>
  <c r="C120" i="3"/>
  <c r="C115" i="3"/>
  <c r="C112" i="3"/>
  <c r="C107" i="3"/>
  <c r="C104" i="3"/>
  <c r="C99" i="3"/>
  <c r="C96" i="3"/>
  <c r="C91" i="3"/>
  <c r="C88" i="3"/>
  <c r="C83" i="3"/>
  <c r="C80" i="3"/>
  <c r="C75" i="3"/>
  <c r="C72" i="3"/>
  <c r="C67" i="3"/>
  <c r="C64" i="3"/>
  <c r="C59" i="3"/>
  <c r="C56" i="3"/>
  <c r="C51" i="3"/>
  <c r="C48" i="3"/>
  <c r="C43" i="3"/>
  <c r="C40" i="3"/>
  <c r="C35" i="3"/>
  <c r="C5" i="3"/>
  <c r="C198" i="3"/>
  <c r="C193" i="3"/>
  <c r="C182" i="3"/>
  <c r="C174" i="3"/>
  <c r="C166" i="3"/>
  <c r="C163" i="3"/>
  <c r="C157" i="3"/>
  <c r="C154" i="3"/>
  <c r="C149" i="3"/>
  <c r="C146" i="3"/>
  <c r="C141" i="3"/>
  <c r="C138" i="3"/>
  <c r="C133" i="3"/>
  <c r="C130" i="3"/>
  <c r="C125" i="3"/>
  <c r="C122" i="3"/>
  <c r="C117" i="3"/>
  <c r="C114" i="3"/>
  <c r="C109" i="3"/>
  <c r="C106" i="3"/>
  <c r="C101" i="3"/>
  <c r="C98" i="3"/>
  <c r="C93" i="3"/>
  <c r="C90" i="3"/>
  <c r="C85" i="3"/>
  <c r="C82" i="3"/>
  <c r="C77" i="3"/>
  <c r="C74" i="3"/>
  <c r="C69" i="3"/>
  <c r="C66" i="3"/>
  <c r="C61" i="3"/>
  <c r="C58" i="3"/>
  <c r="C53" i="3"/>
  <c r="C50" i="3"/>
  <c r="C45" i="3"/>
  <c r="C42" i="3"/>
  <c r="C37" i="3"/>
  <c r="C34" i="3"/>
  <c r="C32" i="3"/>
  <c r="C30" i="3"/>
  <c r="C28" i="3"/>
  <c r="C26" i="3"/>
  <c r="C24" i="3"/>
  <c r="C22" i="3"/>
  <c r="C20" i="3"/>
  <c r="C18" i="3"/>
  <c r="C16" i="3"/>
  <c r="C14" i="3"/>
  <c r="C12" i="3"/>
  <c r="C10" i="3"/>
  <c r="C8" i="3"/>
  <c r="C6" i="3"/>
  <c r="C170" i="3"/>
  <c r="C194" i="3"/>
  <c r="C168" i="3"/>
  <c r="C184" i="3"/>
  <c r="C195" i="3"/>
  <c r="C173" i="3"/>
  <c r="C186" i="3"/>
  <c r="C197" i="3"/>
  <c r="C171" i="3"/>
  <c r="C187" i="3"/>
  <c r="C162" i="3"/>
  <c r="C178" i="3"/>
  <c r="C189" i="3"/>
  <c r="C176" i="3"/>
  <c r="C200" i="3"/>
  <c r="C165" i="3"/>
  <c r="C181" i="3"/>
  <c r="C179" i="3"/>
  <c r="C192" i="3"/>
  <c r="C204" i="3"/>
  <c r="P203" i="3" s="1"/>
  <c r="B202" i="3"/>
  <c r="B186" i="3"/>
  <c r="B182" i="3"/>
  <c r="B174" i="3"/>
  <c r="B166" i="3"/>
  <c r="B162" i="3"/>
  <c r="B154" i="3"/>
  <c r="B146" i="3"/>
  <c r="B138" i="3"/>
  <c r="B130" i="3"/>
  <c r="B122" i="3"/>
  <c r="B114" i="3"/>
  <c r="B106" i="3"/>
  <c r="B98" i="3"/>
  <c r="B90" i="3"/>
  <c r="B82" i="3"/>
  <c r="B74" i="3"/>
  <c r="B66" i="3"/>
  <c r="B58" i="3"/>
  <c r="B50" i="3"/>
  <c r="B42" i="3"/>
  <c r="B34" i="3"/>
  <c r="B32" i="3"/>
  <c r="B30" i="3"/>
  <c r="B28" i="3"/>
  <c r="B26" i="3"/>
  <c r="B24" i="3"/>
  <c r="B22" i="3"/>
  <c r="B20" i="3"/>
  <c r="B18" i="3"/>
  <c r="B16" i="3"/>
  <c r="B14" i="3"/>
  <c r="B12" i="3"/>
  <c r="B8" i="3"/>
  <c r="B196" i="3"/>
  <c r="B176" i="3"/>
  <c r="B168" i="3"/>
  <c r="B156" i="3"/>
  <c r="B148" i="3"/>
  <c r="B140" i="3"/>
  <c r="B132" i="3"/>
  <c r="B124" i="3"/>
  <c r="B116" i="3"/>
  <c r="B108" i="3"/>
  <c r="B100" i="3"/>
  <c r="B92" i="3"/>
  <c r="B84" i="3"/>
  <c r="B76" i="3"/>
  <c r="B68" i="3"/>
  <c r="B60" i="3"/>
  <c r="B52" i="3"/>
  <c r="B44" i="3"/>
  <c r="B36" i="3"/>
  <c r="B194" i="3"/>
  <c r="B180" i="3"/>
  <c r="B172" i="3"/>
  <c r="B164" i="3"/>
  <c r="B158" i="3"/>
  <c r="B150" i="3"/>
  <c r="B142" i="3"/>
  <c r="B134" i="3"/>
  <c r="B126" i="3"/>
  <c r="B118" i="3"/>
  <c r="B110" i="3"/>
  <c r="B102" i="3"/>
  <c r="B94" i="3"/>
  <c r="B86" i="3"/>
  <c r="B78" i="3"/>
  <c r="B70" i="3"/>
  <c r="B62" i="3"/>
  <c r="B54" i="3"/>
  <c r="B46" i="3"/>
  <c r="B38" i="3"/>
  <c r="B33" i="3"/>
  <c r="B31" i="3"/>
  <c r="B29" i="3"/>
  <c r="B27" i="3"/>
  <c r="B25" i="3"/>
  <c r="B23" i="3"/>
  <c r="B21" i="3"/>
  <c r="B19" i="3"/>
  <c r="B17" i="3"/>
  <c r="B15" i="3"/>
  <c r="B13" i="3"/>
  <c r="B11" i="3"/>
  <c r="B9" i="3"/>
  <c r="B7" i="3"/>
  <c r="B5" i="3"/>
  <c r="B188" i="3"/>
  <c r="B178" i="3"/>
  <c r="B170" i="3"/>
  <c r="B160" i="3"/>
  <c r="B152" i="3"/>
  <c r="B144" i="3"/>
  <c r="B136" i="3"/>
  <c r="B128" i="3"/>
  <c r="B120" i="3"/>
  <c r="B112" i="3"/>
  <c r="B104" i="3"/>
  <c r="B96" i="3"/>
  <c r="B88" i="3"/>
  <c r="B80" i="3"/>
  <c r="B72" i="3"/>
  <c r="B64" i="3"/>
  <c r="B56" i="3"/>
  <c r="B48" i="3"/>
  <c r="B40" i="3"/>
  <c r="B10" i="3"/>
  <c r="B6" i="3"/>
  <c r="B184" i="3"/>
  <c r="B35" i="3"/>
  <c r="B43" i="3"/>
  <c r="B51" i="3"/>
  <c r="B59" i="3"/>
  <c r="B67" i="3"/>
  <c r="D67" i="3" s="1"/>
  <c r="B75" i="3"/>
  <c r="B83" i="3"/>
  <c r="B91" i="3"/>
  <c r="B99" i="3"/>
  <c r="D99" i="3" s="1"/>
  <c r="B107" i="3"/>
  <c r="B115" i="3"/>
  <c r="B123" i="3"/>
  <c r="B131" i="3"/>
  <c r="B139" i="3"/>
  <c r="B147" i="3"/>
  <c r="B155" i="3"/>
  <c r="B163" i="3"/>
  <c r="B171" i="3"/>
  <c r="B179" i="3"/>
  <c r="B187" i="3"/>
  <c r="B195" i="3"/>
  <c r="B198" i="3"/>
  <c r="B37" i="3"/>
  <c r="D37" i="3" s="1"/>
  <c r="B45" i="3"/>
  <c r="B53" i="3"/>
  <c r="B61" i="3"/>
  <c r="B69" i="3"/>
  <c r="D69" i="3" s="1"/>
  <c r="B77" i="3"/>
  <c r="B85" i="3"/>
  <c r="B93" i="3"/>
  <c r="B101" i="3"/>
  <c r="B109" i="3"/>
  <c r="B117" i="3"/>
  <c r="B125" i="3"/>
  <c r="B133" i="3"/>
  <c r="D133" i="3" s="1"/>
  <c r="B141" i="3"/>
  <c r="B149" i="3"/>
  <c r="B157" i="3"/>
  <c r="B165" i="3"/>
  <c r="B173" i="3"/>
  <c r="B181" i="3"/>
  <c r="B189" i="3"/>
  <c r="B197" i="3"/>
  <c r="B200" i="3"/>
  <c r="B190" i="3"/>
  <c r="B39" i="3"/>
  <c r="B47" i="3"/>
  <c r="B55" i="3"/>
  <c r="B63" i="3"/>
  <c r="D63" i="3" s="1"/>
  <c r="B71" i="3"/>
  <c r="B79" i="3"/>
  <c r="B87" i="3"/>
  <c r="B95" i="3"/>
  <c r="B103" i="3"/>
  <c r="B111" i="3"/>
  <c r="B119" i="3"/>
  <c r="B127" i="3"/>
  <c r="D127" i="3" s="1"/>
  <c r="B135" i="3"/>
  <c r="B143" i="3"/>
  <c r="B151" i="3"/>
  <c r="B159" i="3"/>
  <c r="D159" i="3" s="1"/>
  <c r="B167" i="3"/>
  <c r="B175" i="3"/>
  <c r="B183" i="3"/>
  <c r="B191" i="3"/>
  <c r="B199" i="3"/>
  <c r="B192" i="3"/>
  <c r="B204" i="3"/>
  <c r="O203" i="3" s="1"/>
  <c r="B41" i="3"/>
  <c r="B49" i="3"/>
  <c r="B57" i="3"/>
  <c r="B65" i="3"/>
  <c r="B73" i="3"/>
  <c r="D73" i="3" s="1"/>
  <c r="B81" i="3"/>
  <c r="B89" i="3"/>
  <c r="B97" i="3"/>
  <c r="B105" i="3"/>
  <c r="D105" i="3" s="1"/>
  <c r="B113" i="3"/>
  <c r="B121" i="3"/>
  <c r="B129" i="3"/>
  <c r="B137" i="3"/>
  <c r="B145" i="3"/>
  <c r="B153" i="3"/>
  <c r="B161" i="3"/>
  <c r="B169" i="3"/>
  <c r="B177" i="3"/>
  <c r="B185" i="3"/>
  <c r="B193" i="3"/>
  <c r="D193" i="3" s="1"/>
  <c r="B201" i="3"/>
  <c r="D201" i="3" s="1"/>
  <c r="AD10" i="3"/>
  <c r="AE10" i="3"/>
  <c r="AD11" i="3"/>
  <c r="AE8" i="3"/>
  <c r="AE11" i="3"/>
  <c r="O8" i="4" l="1"/>
  <c r="O11" i="4"/>
  <c r="U6" i="4"/>
  <c r="U5" i="4"/>
  <c r="U7" i="4"/>
  <c r="V11" i="4"/>
  <c r="Q11" i="4"/>
  <c r="N8" i="4"/>
  <c r="P11" i="4"/>
  <c r="T7" i="4"/>
  <c r="T6" i="4"/>
  <c r="T5" i="4"/>
  <c r="P5" i="4"/>
  <c r="P7" i="4"/>
  <c r="P6" i="4"/>
  <c r="Q6" i="4"/>
  <c r="Q5" i="4"/>
  <c r="Q7" i="4"/>
  <c r="V7" i="4"/>
  <c r="V5" i="4"/>
  <c r="V6" i="4"/>
  <c r="R6" i="4"/>
  <c r="R5" i="4"/>
  <c r="R7" i="4"/>
  <c r="S6" i="4"/>
  <c r="S5" i="4"/>
  <c r="S7" i="4"/>
  <c r="D177" i="3"/>
  <c r="D135" i="3"/>
  <c r="D103" i="3"/>
  <c r="D129" i="3"/>
  <c r="D97" i="3"/>
  <c r="D151" i="3"/>
  <c r="D87" i="3"/>
  <c r="D169" i="3"/>
  <c r="D163" i="3"/>
  <c r="D175" i="3"/>
  <c r="D199" i="3"/>
  <c r="D157" i="3"/>
  <c r="D93" i="3"/>
  <c r="D61" i="3"/>
  <c r="D141" i="3"/>
  <c r="D109" i="3"/>
  <c r="D45" i="3"/>
  <c r="O185" i="3"/>
  <c r="D153" i="3"/>
  <c r="D121" i="3"/>
  <c r="D57" i="3"/>
  <c r="D111" i="3"/>
  <c r="D79" i="3"/>
  <c r="D165" i="3"/>
  <c r="D147" i="3"/>
  <c r="D115" i="3"/>
  <c r="D51" i="3"/>
  <c r="O89" i="3"/>
  <c r="O29" i="3"/>
  <c r="O143" i="3"/>
  <c r="Q203" i="3"/>
  <c r="D58" i="3"/>
  <c r="D90" i="3"/>
  <c r="D122" i="3"/>
  <c r="D154" i="3"/>
  <c r="O155" i="3"/>
  <c r="O59" i="3"/>
  <c r="O47" i="3"/>
  <c r="O197" i="3"/>
  <c r="O101" i="3"/>
  <c r="O179" i="3"/>
  <c r="O83" i="3"/>
  <c r="O11" i="3"/>
  <c r="D171" i="3"/>
  <c r="D170" i="3"/>
  <c r="D9" i="3"/>
  <c r="D25" i="3"/>
  <c r="D33" i="3"/>
  <c r="AF12" i="3"/>
  <c r="D12" i="3"/>
  <c r="D28" i="3"/>
  <c r="P53" i="3"/>
  <c r="D53" i="3"/>
  <c r="P101" i="3"/>
  <c r="D101" i="3"/>
  <c r="D166" i="3"/>
  <c r="P59" i="3"/>
  <c r="Q59" i="3" s="1"/>
  <c r="D59" i="3"/>
  <c r="P155" i="3"/>
  <c r="D155" i="3"/>
  <c r="P17" i="3"/>
  <c r="D17" i="3"/>
  <c r="P65" i="3"/>
  <c r="D65" i="3"/>
  <c r="P113" i="3"/>
  <c r="D113" i="3"/>
  <c r="D161" i="3"/>
  <c r="P161" i="3"/>
  <c r="D145" i="3"/>
  <c r="D81" i="3"/>
  <c r="D49" i="3"/>
  <c r="O167" i="3"/>
  <c r="O71" i="3"/>
  <c r="D189" i="3"/>
  <c r="D198" i="3"/>
  <c r="D139" i="3"/>
  <c r="D75" i="3"/>
  <c r="O137" i="3"/>
  <c r="O41" i="3"/>
  <c r="O191" i="3"/>
  <c r="O95" i="3"/>
  <c r="D181" i="3"/>
  <c r="O149" i="3"/>
  <c r="D117" i="3"/>
  <c r="D85" i="3"/>
  <c r="O53" i="3"/>
  <c r="D195" i="3"/>
  <c r="O131" i="3"/>
  <c r="O35" i="3"/>
  <c r="O23" i="3"/>
  <c r="D192" i="3"/>
  <c r="D200" i="3"/>
  <c r="D162" i="3"/>
  <c r="D186" i="3"/>
  <c r="D168" i="3"/>
  <c r="D8" i="3"/>
  <c r="D16" i="3"/>
  <c r="D24" i="3"/>
  <c r="D32" i="3"/>
  <c r="P77" i="3"/>
  <c r="D77" i="3"/>
  <c r="P125" i="3"/>
  <c r="D125" i="3"/>
  <c r="D182" i="3"/>
  <c r="P35" i="3"/>
  <c r="D35" i="3"/>
  <c r="P83" i="3"/>
  <c r="D83" i="3"/>
  <c r="P131" i="3"/>
  <c r="D131" i="3"/>
  <c r="P167" i="3"/>
  <c r="D167" i="3"/>
  <c r="D13" i="3"/>
  <c r="D21" i="3"/>
  <c r="P29" i="3"/>
  <c r="D29" i="3"/>
  <c r="P41" i="3"/>
  <c r="D41" i="3"/>
  <c r="P89" i="3"/>
  <c r="D89" i="3"/>
  <c r="P137" i="3"/>
  <c r="D137" i="3"/>
  <c r="D172" i="3"/>
  <c r="P47" i="3"/>
  <c r="D47" i="3"/>
  <c r="P95" i="3"/>
  <c r="D95" i="3"/>
  <c r="P143" i="3"/>
  <c r="D143" i="3"/>
  <c r="D196" i="3"/>
  <c r="O161" i="3"/>
  <c r="O65" i="3"/>
  <c r="D183" i="3"/>
  <c r="O119" i="3"/>
  <c r="D55" i="3"/>
  <c r="O173" i="3"/>
  <c r="O77" i="3"/>
  <c r="D123" i="3"/>
  <c r="D91" i="3"/>
  <c r="O17" i="3"/>
  <c r="P179" i="3"/>
  <c r="D179" i="3"/>
  <c r="D176" i="3"/>
  <c r="D187" i="3"/>
  <c r="P173" i="3"/>
  <c r="D173" i="3"/>
  <c r="D194" i="3"/>
  <c r="D10" i="3"/>
  <c r="D18" i="3"/>
  <c r="D26" i="3"/>
  <c r="D34" i="3"/>
  <c r="D50" i="3"/>
  <c r="D66" i="3"/>
  <c r="D82" i="3"/>
  <c r="D98" i="3"/>
  <c r="D114" i="3"/>
  <c r="D130" i="3"/>
  <c r="D146" i="3"/>
  <c r="D40" i="3"/>
  <c r="D56" i="3"/>
  <c r="D72" i="3"/>
  <c r="D88" i="3"/>
  <c r="D104" i="3"/>
  <c r="D120" i="3"/>
  <c r="D136" i="3"/>
  <c r="D152" i="3"/>
  <c r="D7" i="3"/>
  <c r="D15" i="3"/>
  <c r="P23" i="3"/>
  <c r="D23" i="3"/>
  <c r="D31" i="3"/>
  <c r="D46" i="3"/>
  <c r="D62" i="3"/>
  <c r="D78" i="3"/>
  <c r="D94" i="3"/>
  <c r="D110" i="3"/>
  <c r="D126" i="3"/>
  <c r="D142" i="3"/>
  <c r="D158" i="3"/>
  <c r="D180" i="3"/>
  <c r="D36" i="3"/>
  <c r="D52" i="3"/>
  <c r="D68" i="3"/>
  <c r="D84" i="3"/>
  <c r="D100" i="3"/>
  <c r="D116" i="3"/>
  <c r="D132" i="3"/>
  <c r="D148" i="3"/>
  <c r="D202" i="3"/>
  <c r="P71" i="3"/>
  <c r="D71" i="3"/>
  <c r="P119" i="3"/>
  <c r="D119" i="3"/>
  <c r="D20" i="3"/>
  <c r="P149" i="3"/>
  <c r="D149" i="3"/>
  <c r="P107" i="3"/>
  <c r="D107" i="3"/>
  <c r="P185" i="3"/>
  <c r="D185" i="3"/>
  <c r="O113" i="3"/>
  <c r="D39" i="3"/>
  <c r="O125" i="3"/>
  <c r="O107" i="3"/>
  <c r="D43" i="3"/>
  <c r="O5" i="3"/>
  <c r="G3" i="3"/>
  <c r="G4" i="3"/>
  <c r="D204" i="3"/>
  <c r="D178" i="3"/>
  <c r="D197" i="3"/>
  <c r="P197" i="3"/>
  <c r="D184" i="3"/>
  <c r="D6" i="3"/>
  <c r="D14" i="3"/>
  <c r="D22" i="3"/>
  <c r="D30" i="3"/>
  <c r="D42" i="3"/>
  <c r="D74" i="3"/>
  <c r="D106" i="3"/>
  <c r="D138" i="3"/>
  <c r="D174" i="3"/>
  <c r="P5" i="3"/>
  <c r="D5" i="3"/>
  <c r="H4" i="3"/>
  <c r="U5" i="3" s="1"/>
  <c r="H3" i="3"/>
  <c r="D48" i="3"/>
  <c r="D64" i="3"/>
  <c r="D80" i="3"/>
  <c r="D96" i="3"/>
  <c r="D112" i="3"/>
  <c r="D128" i="3"/>
  <c r="D144" i="3"/>
  <c r="D160" i="3"/>
  <c r="D188" i="3"/>
  <c r="P11" i="3"/>
  <c r="D11" i="3"/>
  <c r="D19" i="3"/>
  <c r="D27" i="3"/>
  <c r="D38" i="3"/>
  <c r="D54" i="3"/>
  <c r="D70" i="3"/>
  <c r="D86" i="3"/>
  <c r="D102" i="3"/>
  <c r="D118" i="3"/>
  <c r="D134" i="3"/>
  <c r="D150" i="3"/>
  <c r="D164" i="3"/>
  <c r="D190" i="3"/>
  <c r="D44" i="3"/>
  <c r="D60" i="3"/>
  <c r="D76" i="3"/>
  <c r="D92" i="3"/>
  <c r="D108" i="3"/>
  <c r="D124" i="3"/>
  <c r="D140" i="3"/>
  <c r="D156" i="3"/>
  <c r="P191" i="3"/>
  <c r="D191" i="3"/>
  <c r="AF11" i="3"/>
  <c r="AF10" i="3"/>
  <c r="Q8" i="4" l="1"/>
  <c r="P8" i="4"/>
  <c r="T8" i="4"/>
  <c r="U8" i="4"/>
  <c r="R8" i="4"/>
  <c r="U12" i="4"/>
  <c r="U11" i="4" s="1"/>
  <c r="U14" i="4" s="1"/>
  <c r="R12" i="4"/>
  <c r="T12" i="4"/>
  <c r="T11" i="4" s="1"/>
  <c r="T14" i="4" s="1"/>
  <c r="O12" i="4"/>
  <c r="S8" i="4"/>
  <c r="V14" i="4"/>
  <c r="V8" i="4"/>
  <c r="Q14" i="4"/>
  <c r="P14" i="4"/>
  <c r="S12" i="4"/>
  <c r="Q143" i="3"/>
  <c r="Q47" i="3"/>
  <c r="Q101" i="3"/>
  <c r="Q185" i="3"/>
  <c r="Q11" i="3"/>
  <c r="Q197" i="3"/>
  <c r="Q83" i="3"/>
  <c r="Q113" i="3"/>
  <c r="Q125" i="3"/>
  <c r="Q23" i="3"/>
  <c r="Q179" i="3"/>
  <c r="Q29" i="3"/>
  <c r="Q89" i="3"/>
  <c r="Q155" i="3"/>
  <c r="Q77" i="3"/>
  <c r="Q53" i="3"/>
  <c r="Q173" i="3"/>
  <c r="Q107" i="3"/>
  <c r="I3" i="3"/>
  <c r="I4" i="3"/>
  <c r="Q5" i="3"/>
  <c r="U4" i="3"/>
  <c r="U3" i="3"/>
  <c r="Q119" i="3"/>
  <c r="Q149" i="3"/>
  <c r="Q41" i="3"/>
  <c r="Q65" i="3"/>
  <c r="T3" i="3"/>
  <c r="T4" i="3"/>
  <c r="Q137" i="3"/>
  <c r="Q35" i="3"/>
  <c r="Q95" i="3"/>
  <c r="Q71" i="3"/>
  <c r="Q17" i="3"/>
  <c r="T5" i="3"/>
  <c r="I5" i="3"/>
  <c r="Q131" i="3"/>
  <c r="Q191" i="3"/>
  <c r="Q167" i="3"/>
  <c r="Q161" i="3"/>
  <c r="R11" i="4" l="1"/>
  <c r="R14" i="4" s="1"/>
  <c r="S11" i="4"/>
  <c r="S14" i="4" s="1"/>
  <c r="V6" i="3"/>
  <c r="V3" i="3"/>
  <c r="V4" i="3"/>
</calcChain>
</file>

<file path=xl/sharedStrings.xml><?xml version="1.0" encoding="utf-8"?>
<sst xmlns="http://schemas.openxmlformats.org/spreadsheetml/2006/main" count="119" uniqueCount="52">
  <si>
    <t>In piedi</t>
  </si>
  <si>
    <t>Sdraiato</t>
  </si>
  <si>
    <t>Media</t>
  </si>
  <si>
    <t>dev.st</t>
  </si>
  <si>
    <t>err. Media</t>
  </si>
  <si>
    <t>s</t>
  </si>
  <si>
    <t>Risultato</t>
  </si>
  <si>
    <t>diff.</t>
  </si>
  <si>
    <t>Alessia</t>
  </si>
  <si>
    <t>B</t>
  </si>
  <si>
    <t>C</t>
  </si>
  <si>
    <t>D</t>
  </si>
  <si>
    <t>E</t>
  </si>
  <si>
    <t>F</t>
  </si>
  <si>
    <t>min</t>
  </si>
  <si>
    <t>Max</t>
  </si>
  <si>
    <t>Semidispersione</t>
  </si>
  <si>
    <t>cm</t>
  </si>
  <si>
    <t>media</t>
  </si>
  <si>
    <t>A</t>
  </si>
  <si>
    <t>B-A</t>
  </si>
  <si>
    <t>L-H</t>
  </si>
  <si>
    <t>&lt;H&gt;</t>
  </si>
  <si>
    <t>&lt;L&gt;</t>
  </si>
  <si>
    <t>&lt;L&gt;-&lt;H&gt;</t>
  </si>
  <si>
    <t>H[cm]</t>
  </si>
  <si>
    <t>L[cm]</t>
  </si>
  <si>
    <t>riga iniziale</t>
  </si>
  <si>
    <t>riga finale</t>
  </si>
  <si>
    <t>n. dati</t>
  </si>
  <si>
    <r>
      <t>(</t>
    </r>
    <r>
      <rPr>
        <sz val="11"/>
        <color theme="1"/>
        <rFont val="Symbol"/>
        <family val="1"/>
        <charset val="2"/>
      </rPr>
      <t>s</t>
    </r>
    <r>
      <rPr>
        <vertAlign val="subscript"/>
        <sz val="11"/>
        <color theme="1"/>
        <rFont val="Calibri"/>
        <family val="2"/>
        <scheme val="minor"/>
      </rPr>
      <t>H</t>
    </r>
    <r>
      <rPr>
        <vertAlign val="super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>+</t>
    </r>
    <r>
      <rPr>
        <sz val="11"/>
        <color theme="1"/>
        <rFont val="Symbol"/>
        <family val="1"/>
        <charset val="2"/>
      </rPr>
      <t>s</t>
    </r>
    <r>
      <rPr>
        <vertAlign val="subscript"/>
        <sz val="11"/>
        <color theme="1"/>
        <rFont val="Calibri"/>
        <family val="2"/>
        <scheme val="minor"/>
      </rPr>
      <t>L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  <r>
      <rPr>
        <vertAlign val="superscript"/>
        <sz val="11"/>
        <color theme="1"/>
        <rFont val="Calibri"/>
        <family val="2"/>
        <scheme val="minor"/>
      </rPr>
      <t>1/2</t>
    </r>
    <r>
      <rPr>
        <sz val="11"/>
        <color theme="1"/>
        <rFont val="Calibri"/>
        <family val="2"/>
        <scheme val="minor"/>
      </rPr>
      <t xml:space="preserve"> =</t>
    </r>
  </si>
  <si>
    <t>D=L-H[cm]</t>
  </si>
  <si>
    <r>
      <rPr>
        <sz val="11"/>
        <color theme="1"/>
        <rFont val="Symbol"/>
        <family val="1"/>
        <charset val="2"/>
      </rPr>
      <t>s</t>
    </r>
    <r>
      <rPr>
        <sz val="11"/>
        <color theme="1"/>
        <rFont val="Calibri"/>
        <family val="2"/>
        <scheme val="minor"/>
      </rPr>
      <t>/n</t>
    </r>
    <r>
      <rPr>
        <vertAlign val="superscript"/>
        <sz val="11"/>
        <color theme="1"/>
        <rFont val="Calibri"/>
        <family val="2"/>
        <scheme val="minor"/>
      </rPr>
      <t>1/2</t>
    </r>
  </si>
  <si>
    <t>Differenza</t>
  </si>
  <si>
    <t>H [cm]</t>
  </si>
  <si>
    <t>L [cm]</t>
  </si>
  <si>
    <t>D=L-H</t>
  </si>
  <si>
    <t>somma</t>
  </si>
  <si>
    <t>A+B</t>
  </si>
  <si>
    <t>A-B</t>
  </si>
  <si>
    <t>Prodotto</t>
  </si>
  <si>
    <t>A*B</t>
  </si>
  <si>
    <t>Rapporto</t>
  </si>
  <si>
    <t>A/B</t>
  </si>
  <si>
    <t>Potenza</t>
  </si>
  <si>
    <t>Radice</t>
  </si>
  <si>
    <t>c*A</t>
  </si>
  <si>
    <t>A^n</t>
  </si>
  <si>
    <t>N.dati</t>
  </si>
  <si>
    <t>dev.st/med</t>
  </si>
  <si>
    <t>statistiche</t>
  </si>
  <si>
    <t>sommaR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</si>
</sst>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%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8"/>
      <color theme="1"/>
      <name val="Symbol"/>
      <family val="1"/>
      <charset val="2"/>
    </font>
    <font>
      <sz val="11"/>
      <color theme="1"/>
      <name val="Symbol"/>
      <family val="1"/>
      <charset val="2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ACEBFA"/>
        <bgColor indexed="64"/>
      </patternFill>
    </fill>
  </fills>
  <borders count="26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FFFFFF"/>
      </left>
      <right style="medium">
        <color indexed="64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indexed="64"/>
      </right>
      <top style="medium">
        <color rgb="FFFFFFFF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indexed="64"/>
      </bottom>
      <diagonal/>
    </border>
    <border>
      <left style="medium">
        <color rgb="FFFFFFFF"/>
      </left>
      <right style="medium">
        <color indexed="64"/>
      </right>
      <top style="thick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indexed="64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indexed="64"/>
      </left>
      <right style="medium">
        <color rgb="FFFFFFFF"/>
      </right>
      <top style="thick">
        <color rgb="FFFFFFFF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 readingOrder="1"/>
    </xf>
    <xf numFmtId="2" fontId="0" fillId="0" borderId="0" xfId="0" applyNumberFormat="1" applyAlignment="1">
      <alignment horizontal="right" readingOrder="1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2" fontId="0" fillId="0" borderId="0" xfId="0" applyNumberFormat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7" xfId="0" applyFill="1" applyBorder="1" applyAlignment="1">
      <alignment horizontal="center"/>
    </xf>
    <xf numFmtId="2" fontId="0" fillId="5" borderId="0" xfId="0" applyNumberFormat="1" applyFill="1" applyAlignment="1">
      <alignment horizontal="center"/>
    </xf>
    <xf numFmtId="0" fontId="0" fillId="6" borderId="0" xfId="0" applyFill="1" applyAlignment="1">
      <alignment horizontal="center"/>
    </xf>
    <xf numFmtId="2" fontId="0" fillId="7" borderId="0" xfId="0" applyNumberFormat="1" applyFill="1" applyAlignment="1">
      <alignment horizontal="center"/>
    </xf>
    <xf numFmtId="2" fontId="0" fillId="4" borderId="0" xfId="0" applyNumberFormat="1" applyFill="1" applyBorder="1" applyAlignment="1">
      <alignment horizontal="center"/>
    </xf>
    <xf numFmtId="2" fontId="0" fillId="4" borderId="7" xfId="0" applyNumberFormat="1" applyFill="1" applyBorder="1" applyAlignment="1">
      <alignment horizontal="center"/>
    </xf>
    <xf numFmtId="0" fontId="0" fillId="8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164" fontId="0" fillId="9" borderId="0" xfId="0" applyNumberFormat="1" applyFill="1" applyAlignment="1">
      <alignment horizontal="center"/>
    </xf>
    <xf numFmtId="164" fontId="0" fillId="5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1" fontId="0" fillId="10" borderId="0" xfId="0" applyNumberFormat="1" applyFill="1" applyAlignment="1">
      <alignment horizontal="center"/>
    </xf>
    <xf numFmtId="0" fontId="0" fillId="11" borderId="0" xfId="0" applyFill="1" applyAlignment="1">
      <alignment horizontal="center"/>
    </xf>
    <xf numFmtId="0" fontId="0" fillId="12" borderId="0" xfId="0" applyFill="1" applyAlignment="1">
      <alignment horizontal="right"/>
    </xf>
    <xf numFmtId="2" fontId="0" fillId="12" borderId="0" xfId="0" applyNumberFormat="1" applyFill="1" applyAlignment="1">
      <alignment horizontal="center"/>
    </xf>
    <xf numFmtId="0" fontId="0" fillId="13" borderId="0" xfId="0" applyFill="1" applyAlignment="1">
      <alignment horizontal="center"/>
    </xf>
    <xf numFmtId="2" fontId="0" fillId="13" borderId="0" xfId="0" applyNumberFormat="1" applyFill="1" applyAlignment="1">
      <alignment horizontal="center"/>
    </xf>
    <xf numFmtId="0" fontId="0" fillId="9" borderId="0" xfId="0" applyFill="1" applyAlignment="1">
      <alignment horizontal="center"/>
    </xf>
    <xf numFmtId="2" fontId="0" fillId="9" borderId="0" xfId="0" applyNumberFormat="1" applyFill="1" applyAlignment="1">
      <alignment horizontal="center"/>
    </xf>
    <xf numFmtId="164" fontId="0" fillId="14" borderId="0" xfId="0" applyNumberFormat="1" applyFill="1" applyAlignment="1">
      <alignment horizontal="center"/>
    </xf>
    <xf numFmtId="2" fontId="0" fillId="14" borderId="0" xfId="0" applyNumberFormat="1" applyFill="1" applyAlignment="1">
      <alignment horizontal="center"/>
    </xf>
    <xf numFmtId="165" fontId="0" fillId="9" borderId="0" xfId="0" applyNumberFormat="1" applyFill="1" applyAlignment="1">
      <alignment horizontal="center"/>
    </xf>
    <xf numFmtId="0" fontId="0" fillId="7" borderId="0" xfId="0" applyFill="1" applyAlignment="1">
      <alignment horizontal="center"/>
    </xf>
    <xf numFmtId="0" fontId="0" fillId="15" borderId="0" xfId="0" applyFill="1" applyAlignment="1">
      <alignment horizontal="center"/>
    </xf>
    <xf numFmtId="164" fontId="0" fillId="15" borderId="0" xfId="0" applyNumberFormat="1" applyFill="1" applyAlignment="1">
      <alignment horizontal="center"/>
    </xf>
    <xf numFmtId="2" fontId="0" fillId="15" borderId="0" xfId="0" applyNumberFormat="1" applyFill="1" applyAlignment="1">
      <alignment horizontal="center"/>
    </xf>
    <xf numFmtId="165" fontId="0" fillId="15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right" vertical="center" wrapText="1" readingOrder="1"/>
    </xf>
    <xf numFmtId="0" fontId="2" fillId="10" borderId="2" xfId="0" applyFont="1" applyFill="1" applyBorder="1" applyAlignment="1">
      <alignment horizontal="right" vertical="center" wrapText="1" readingOrder="1"/>
    </xf>
    <xf numFmtId="0" fontId="1" fillId="3" borderId="0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right" vertical="center" wrapText="1" readingOrder="1"/>
    </xf>
    <xf numFmtId="0" fontId="2" fillId="10" borderId="15" xfId="0" applyFont="1" applyFill="1" applyBorder="1" applyAlignment="1">
      <alignment horizontal="right" vertical="center" wrapText="1" readingOrder="1"/>
    </xf>
    <xf numFmtId="0" fontId="2" fillId="4" borderId="17" xfId="0" applyFont="1" applyFill="1" applyBorder="1" applyAlignment="1">
      <alignment horizontal="right" vertical="center" wrapText="1" readingOrder="1"/>
    </xf>
    <xf numFmtId="0" fontId="2" fillId="4" borderId="18" xfId="0" applyFont="1" applyFill="1" applyBorder="1" applyAlignment="1">
      <alignment horizontal="right" vertical="center" wrapText="1" readingOrder="1"/>
    </xf>
    <xf numFmtId="0" fontId="0" fillId="13" borderId="9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2" fillId="4" borderId="19" xfId="0" applyFont="1" applyFill="1" applyBorder="1" applyAlignment="1">
      <alignment horizontal="right" vertical="center" wrapText="1" readingOrder="1"/>
    </xf>
    <xf numFmtId="0" fontId="2" fillId="10" borderId="20" xfId="0" applyFont="1" applyFill="1" applyBorder="1" applyAlignment="1">
      <alignment horizontal="right" vertical="center" wrapText="1" readingOrder="1"/>
    </xf>
    <xf numFmtId="0" fontId="2" fillId="4" borderId="21" xfId="0" applyFont="1" applyFill="1" applyBorder="1" applyAlignment="1">
      <alignment horizontal="right" vertical="center" wrapText="1" readingOrder="1"/>
    </xf>
    <xf numFmtId="2" fontId="0" fillId="4" borderId="9" xfId="0" applyNumberFormat="1" applyFill="1" applyBorder="1" applyAlignment="1">
      <alignment horizontal="center"/>
    </xf>
    <xf numFmtId="2" fontId="0" fillId="4" borderId="11" xfId="0" applyNumberFormat="1" applyFill="1" applyBorder="1" applyAlignment="1">
      <alignment horizontal="center"/>
    </xf>
    <xf numFmtId="2" fontId="0" fillId="4" borderId="16" xfId="0" applyNumberFormat="1" applyFill="1" applyBorder="1" applyAlignment="1">
      <alignment horizontal="center"/>
    </xf>
    <xf numFmtId="2" fontId="0" fillId="4" borderId="22" xfId="0" applyNumberFormat="1" applyFill="1" applyBorder="1" applyAlignment="1">
      <alignment horizontal="center"/>
    </xf>
    <xf numFmtId="2" fontId="0" fillId="16" borderId="23" xfId="0" applyNumberFormat="1" applyFill="1" applyBorder="1" applyAlignment="1">
      <alignment horizontal="center"/>
    </xf>
    <xf numFmtId="2" fontId="0" fillId="16" borderId="24" xfId="0" applyNumberFormat="1" applyFill="1" applyBorder="1" applyAlignment="1">
      <alignment horizontal="center"/>
    </xf>
    <xf numFmtId="2" fontId="0" fillId="16" borderId="25" xfId="0" applyNumberFormat="1" applyFill="1" applyBorder="1" applyAlignment="1">
      <alignment horizontal="center"/>
    </xf>
    <xf numFmtId="0" fontId="0" fillId="9" borderId="23" xfId="0" applyFill="1" applyBorder="1" applyAlignment="1">
      <alignment horizontal="center"/>
    </xf>
    <xf numFmtId="2" fontId="0" fillId="15" borderId="24" xfId="0" applyNumberFormat="1" applyFill="1" applyBorder="1" applyAlignment="1">
      <alignment horizontal="center"/>
    </xf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166" fontId="0" fillId="16" borderId="23" xfId="0" applyNumberFormat="1" applyFill="1" applyBorder="1" applyAlignment="1">
      <alignment horizontal="center"/>
    </xf>
    <xf numFmtId="166" fontId="0" fillId="16" borderId="24" xfId="0" applyNumberFormat="1" applyFill="1" applyBorder="1" applyAlignment="1">
      <alignment horizontal="center"/>
    </xf>
    <xf numFmtId="166" fontId="0" fillId="16" borderId="25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13" borderId="10" xfId="0" applyFill="1" applyBorder="1" applyAlignment="1">
      <alignment horizontal="center"/>
    </xf>
    <xf numFmtId="0" fontId="0" fillId="13" borderId="11" xfId="0" applyFill="1" applyBorder="1" applyAlignment="1">
      <alignment horizontal="center"/>
    </xf>
    <xf numFmtId="0" fontId="0" fillId="5" borderId="0" xfId="0" applyFill="1" applyAlignment="1">
      <alignment horizontal="right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7" borderId="0" xfId="0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FFFF99"/>
      <color rgb="FFACEBFA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Distribuzione dei dati Colonna B</a:t>
            </a:r>
            <a:br>
              <a:rPr lang="it-IT"/>
            </a:br>
            <a:endParaRPr lang="it-IT"/>
          </a:p>
        </c:rich>
      </c:tx>
      <c:layout>
        <c:manualLayout>
          <c:xMode val="edge"/>
          <c:yMode val="edge"/>
          <c:x val="0.26030567955759037"/>
          <c:y val="4.0332146340270568E-3"/>
        </c:manualLayout>
      </c:layout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yVal>
            <c:numRef>
              <c:f>'2.simulazione Medie'!$B$5:$B$203</c:f>
              <c:numCache>
                <c:formatCode>0.0</c:formatCode>
                <c:ptCount val="199"/>
                <c:pt idx="0">
                  <c:v>167.82425490844466</c:v>
                </c:pt>
                <c:pt idx="1">
                  <c:v>163.43170014217498</c:v>
                </c:pt>
                <c:pt idx="2">
                  <c:v>165.35139465043991</c:v>
                </c:pt>
                <c:pt idx="3">
                  <c:v>165.99763622802374</c:v>
                </c:pt>
                <c:pt idx="4">
                  <c:v>164.52131878343613</c:v>
                </c:pt>
                <c:pt idx="5">
                  <c:v>165.09492208473512</c:v>
                </c:pt>
                <c:pt idx="6">
                  <c:v>164.89245145370222</c:v>
                </c:pt>
                <c:pt idx="7">
                  <c:v>165.39254272126149</c:v>
                </c:pt>
                <c:pt idx="8">
                  <c:v>167.37702423807312</c:v>
                </c:pt>
                <c:pt idx="9">
                  <c:v>167.19691432759936</c:v>
                </c:pt>
                <c:pt idx="10">
                  <c:v>164.58631228569689</c:v>
                </c:pt>
                <c:pt idx="11">
                  <c:v>165.47892361042074</c:v>
                </c:pt>
                <c:pt idx="12">
                  <c:v>164.75722943701976</c:v>
                </c:pt>
                <c:pt idx="13">
                  <c:v>165.74398260150571</c:v>
                </c:pt>
                <c:pt idx="14">
                  <c:v>164.58810781449324</c:v>
                </c:pt>
                <c:pt idx="15">
                  <c:v>165.19080216049355</c:v>
                </c:pt>
                <c:pt idx="16">
                  <c:v>166.62406642172749</c:v>
                </c:pt>
                <c:pt idx="17">
                  <c:v>164.83817101777953</c:v>
                </c:pt>
                <c:pt idx="18">
                  <c:v>166.95476688747476</c:v>
                </c:pt>
                <c:pt idx="19">
                  <c:v>166.09207076656986</c:v>
                </c:pt>
                <c:pt idx="20">
                  <c:v>165.60152527370309</c:v>
                </c:pt>
                <c:pt idx="21">
                  <c:v>166.35471752082466</c:v>
                </c:pt>
                <c:pt idx="22">
                  <c:v>167.840181341473</c:v>
                </c:pt>
                <c:pt idx="23">
                  <c:v>165.30394799661556</c:v>
                </c:pt>
                <c:pt idx="24">
                  <c:v>164.15039887990656</c:v>
                </c:pt>
                <c:pt idx="25">
                  <c:v>166.03811396192282</c:v>
                </c:pt>
                <c:pt idx="26">
                  <c:v>165.30680478717929</c:v>
                </c:pt>
                <c:pt idx="27">
                  <c:v>166.36758439137554</c:v>
                </c:pt>
                <c:pt idx="28">
                  <c:v>165.36485053277718</c:v>
                </c:pt>
                <c:pt idx="29">
                  <c:v>162.92831126603477</c:v>
                </c:pt>
                <c:pt idx="30">
                  <c:v>165.31530325879294</c:v>
                </c:pt>
                <c:pt idx="31">
                  <c:v>165.06431202843493</c:v>
                </c:pt>
                <c:pt idx="32">
                  <c:v>165.44610960203306</c:v>
                </c:pt>
                <c:pt idx="33">
                  <c:v>165.96049259561528</c:v>
                </c:pt>
                <c:pt idx="34">
                  <c:v>165.44059168864626</c:v>
                </c:pt>
                <c:pt idx="35">
                  <c:v>166.52420624772341</c:v>
                </c:pt>
                <c:pt idx="36">
                  <c:v>165.20609284033713</c:v>
                </c:pt>
                <c:pt idx="37">
                  <c:v>164.29919506693281</c:v>
                </c:pt>
                <c:pt idx="38">
                  <c:v>164.71682924490239</c:v>
                </c:pt>
                <c:pt idx="39">
                  <c:v>166.89416288043375</c:v>
                </c:pt>
                <c:pt idx="40">
                  <c:v>165.60399830789535</c:v>
                </c:pt>
                <c:pt idx="41">
                  <c:v>164.89468920631586</c:v>
                </c:pt>
                <c:pt idx="42">
                  <c:v>165.17644969375993</c:v>
                </c:pt>
                <c:pt idx="43">
                  <c:v>164.81956381657295</c:v>
                </c:pt>
                <c:pt idx="44">
                  <c:v>164.54202431107475</c:v>
                </c:pt>
                <c:pt idx="45">
                  <c:v>164.10301927082148</c:v>
                </c:pt>
                <c:pt idx="46">
                  <c:v>166.34265908405578</c:v>
                </c:pt>
                <c:pt idx="47">
                  <c:v>164.87531600017314</c:v>
                </c:pt>
                <c:pt idx="48">
                  <c:v>166.15575257079146</c:v>
                </c:pt>
                <c:pt idx="49">
                  <c:v>165.01190643903422</c:v>
                </c:pt>
                <c:pt idx="50">
                  <c:v>165.64539101348058</c:v>
                </c:pt>
                <c:pt idx="51">
                  <c:v>163.86494319412446</c:v>
                </c:pt>
                <c:pt idx="52">
                  <c:v>165.61708175153984</c:v>
                </c:pt>
                <c:pt idx="53">
                  <c:v>166.34977133705092</c:v>
                </c:pt>
                <c:pt idx="54">
                  <c:v>166.10244909136838</c:v>
                </c:pt>
                <c:pt idx="55">
                  <c:v>165.52819249099949</c:v>
                </c:pt>
                <c:pt idx="56">
                  <c:v>166.57231191673807</c:v>
                </c:pt>
                <c:pt idx="57">
                  <c:v>165.11238522731648</c:v>
                </c:pt>
                <c:pt idx="58">
                  <c:v>167.25442019338561</c:v>
                </c:pt>
                <c:pt idx="59">
                  <c:v>165.17207825938539</c:v>
                </c:pt>
                <c:pt idx="60">
                  <c:v>165.51385314001635</c:v>
                </c:pt>
                <c:pt idx="61">
                  <c:v>165.5875082602453</c:v>
                </c:pt>
                <c:pt idx="62">
                  <c:v>165.10540152373713</c:v>
                </c:pt>
                <c:pt idx="63">
                  <c:v>165.56583499293632</c:v>
                </c:pt>
                <c:pt idx="64">
                  <c:v>164.74866493733342</c:v>
                </c:pt>
                <c:pt idx="65">
                  <c:v>165.8120762992223</c:v>
                </c:pt>
                <c:pt idx="66">
                  <c:v>165.86171040408615</c:v>
                </c:pt>
                <c:pt idx="67">
                  <c:v>167.58421480426401</c:v>
                </c:pt>
                <c:pt idx="68">
                  <c:v>164.69066531805422</c:v>
                </c:pt>
                <c:pt idx="69">
                  <c:v>166.18667101428173</c:v>
                </c:pt>
                <c:pt idx="70">
                  <c:v>167.0934630936913</c:v>
                </c:pt>
                <c:pt idx="71">
                  <c:v>166.09091256180858</c:v>
                </c:pt>
                <c:pt idx="72">
                  <c:v>166.71938603592142</c:v>
                </c:pt>
                <c:pt idx="73">
                  <c:v>164.93218280139644</c:v>
                </c:pt>
                <c:pt idx="74">
                  <c:v>166.38058444588941</c:v>
                </c:pt>
                <c:pt idx="75">
                  <c:v>166.30909434912635</c:v>
                </c:pt>
                <c:pt idx="76">
                  <c:v>162.95240662296149</c:v>
                </c:pt>
                <c:pt idx="77">
                  <c:v>164.41066708542712</c:v>
                </c:pt>
                <c:pt idx="78">
                  <c:v>166.44737577639444</c:v>
                </c:pt>
                <c:pt idx="79">
                  <c:v>165.71420617796696</c:v>
                </c:pt>
                <c:pt idx="80">
                  <c:v>166.89782361714921</c:v>
                </c:pt>
                <c:pt idx="81">
                  <c:v>165.06383446570814</c:v>
                </c:pt>
                <c:pt idx="82">
                  <c:v>165.43578738769222</c:v>
                </c:pt>
                <c:pt idx="83">
                  <c:v>166.36412735032749</c:v>
                </c:pt>
                <c:pt idx="84">
                  <c:v>164.49128457377492</c:v>
                </c:pt>
                <c:pt idx="85">
                  <c:v>165.60087198684772</c:v>
                </c:pt>
                <c:pt idx="86">
                  <c:v>166.36719365598208</c:v>
                </c:pt>
                <c:pt idx="87">
                  <c:v>166.63045590813445</c:v>
                </c:pt>
                <c:pt idx="88">
                  <c:v>164.63641188638007</c:v>
                </c:pt>
                <c:pt idx="89">
                  <c:v>166.59590057298357</c:v>
                </c:pt>
                <c:pt idx="90">
                  <c:v>164.76320336043449</c:v>
                </c:pt>
                <c:pt idx="91">
                  <c:v>165.4784744074945</c:v>
                </c:pt>
                <c:pt idx="92">
                  <c:v>165.27364813961356</c:v>
                </c:pt>
                <c:pt idx="93">
                  <c:v>163.91288520939779</c:v>
                </c:pt>
                <c:pt idx="94">
                  <c:v>165.79310319824842</c:v>
                </c:pt>
                <c:pt idx="95">
                  <c:v>166.21822354592769</c:v>
                </c:pt>
                <c:pt idx="96">
                  <c:v>167.0337926358541</c:v>
                </c:pt>
                <c:pt idx="97">
                  <c:v>165.32984935285847</c:v>
                </c:pt>
                <c:pt idx="98">
                  <c:v>164.57734674352116</c:v>
                </c:pt>
                <c:pt idx="99">
                  <c:v>165.40652188184626</c:v>
                </c:pt>
                <c:pt idx="100">
                  <c:v>165.49029733658654</c:v>
                </c:pt>
                <c:pt idx="101">
                  <c:v>166.00616121906208</c:v>
                </c:pt>
                <c:pt idx="102">
                  <c:v>163.75090772353505</c:v>
                </c:pt>
                <c:pt idx="103">
                  <c:v>163.4199878231592</c:v>
                </c:pt>
                <c:pt idx="104">
                  <c:v>165.09516430633667</c:v>
                </c:pt>
                <c:pt idx="105">
                  <c:v>166.73389810963337</c:v>
                </c:pt>
                <c:pt idx="106">
                  <c:v>164.67374889273822</c:v>
                </c:pt>
                <c:pt idx="107">
                  <c:v>166.10182719460016</c:v>
                </c:pt>
                <c:pt idx="108">
                  <c:v>165.84353510250256</c:v>
                </c:pt>
                <c:pt idx="109">
                  <c:v>165.47619846816178</c:v>
                </c:pt>
                <c:pt idx="110">
                  <c:v>166.07449705049214</c:v>
                </c:pt>
                <c:pt idx="111">
                  <c:v>165.68241804154817</c:v>
                </c:pt>
                <c:pt idx="112">
                  <c:v>166.77720530840261</c:v>
                </c:pt>
                <c:pt idx="113">
                  <c:v>166.74224797058841</c:v>
                </c:pt>
                <c:pt idx="114">
                  <c:v>165.55138176774102</c:v>
                </c:pt>
                <c:pt idx="115">
                  <c:v>166.38665715083266</c:v>
                </c:pt>
                <c:pt idx="116">
                  <c:v>166.18889747817047</c:v>
                </c:pt>
                <c:pt idx="117">
                  <c:v>165.07828152701737</c:v>
                </c:pt>
                <c:pt idx="118">
                  <c:v>165.45746685906755</c:v>
                </c:pt>
                <c:pt idx="119">
                  <c:v>164.25404357772305</c:v>
                </c:pt>
                <c:pt idx="120">
                  <c:v>165.22896998523797</c:v>
                </c:pt>
                <c:pt idx="121">
                  <c:v>165.79971158071058</c:v>
                </c:pt>
                <c:pt idx="122">
                  <c:v>165.96215351486833</c:v>
                </c:pt>
                <c:pt idx="123">
                  <c:v>165.52579879827542</c:v>
                </c:pt>
                <c:pt idx="124">
                  <c:v>163.95164608359772</c:v>
                </c:pt>
                <c:pt idx="125">
                  <c:v>165.71394024056869</c:v>
                </c:pt>
                <c:pt idx="126">
                  <c:v>165.47407895903714</c:v>
                </c:pt>
                <c:pt idx="127">
                  <c:v>163.94900132625992</c:v>
                </c:pt>
                <c:pt idx="128">
                  <c:v>166.27638893490638</c:v>
                </c:pt>
                <c:pt idx="129">
                  <c:v>164.42921752841514</c:v>
                </c:pt>
                <c:pt idx="130">
                  <c:v>164.36556931763721</c:v>
                </c:pt>
                <c:pt idx="131">
                  <c:v>165.59901107981631</c:v>
                </c:pt>
                <c:pt idx="132">
                  <c:v>164.48987978992756</c:v>
                </c:pt>
                <c:pt idx="133">
                  <c:v>164.05439292320827</c:v>
                </c:pt>
                <c:pt idx="134">
                  <c:v>164.51230043223242</c:v>
                </c:pt>
                <c:pt idx="135">
                  <c:v>166.30412895817841</c:v>
                </c:pt>
                <c:pt idx="136">
                  <c:v>164.97681456085647</c:v>
                </c:pt>
                <c:pt idx="137">
                  <c:v>165.56365969849392</c:v>
                </c:pt>
                <c:pt idx="138">
                  <c:v>164.91817042378767</c:v>
                </c:pt>
                <c:pt idx="139">
                  <c:v>165.40892870586822</c:v>
                </c:pt>
                <c:pt idx="140">
                  <c:v>166.13795079243636</c:v>
                </c:pt>
                <c:pt idx="141">
                  <c:v>164.09209899438477</c:v>
                </c:pt>
                <c:pt idx="142">
                  <c:v>165.56019381096075</c:v>
                </c:pt>
                <c:pt idx="143">
                  <c:v>165.01636979274241</c:v>
                </c:pt>
                <c:pt idx="144">
                  <c:v>166.56106065212444</c:v>
                </c:pt>
                <c:pt idx="145">
                  <c:v>166.44967839043068</c:v>
                </c:pt>
                <c:pt idx="146">
                  <c:v>165.69420963398906</c:v>
                </c:pt>
                <c:pt idx="147">
                  <c:v>164.35564496644548</c:v>
                </c:pt>
                <c:pt idx="148">
                  <c:v>165.34328556603489</c:v>
                </c:pt>
                <c:pt idx="149">
                  <c:v>165.88105337992897</c:v>
                </c:pt>
                <c:pt idx="150">
                  <c:v>164.4496318885746</c:v>
                </c:pt>
                <c:pt idx="151">
                  <c:v>165.88052519091968</c:v>
                </c:pt>
                <c:pt idx="152">
                  <c:v>166.50914488344057</c:v>
                </c:pt>
                <c:pt idx="153">
                  <c:v>166.39391065533283</c:v>
                </c:pt>
                <c:pt idx="154">
                  <c:v>164.85757433800401</c:v>
                </c:pt>
                <c:pt idx="155">
                  <c:v>165.67357729661447</c:v>
                </c:pt>
                <c:pt idx="156">
                  <c:v>165.85658023543118</c:v>
                </c:pt>
                <c:pt idx="157">
                  <c:v>165.27744915909619</c:v>
                </c:pt>
                <c:pt idx="158">
                  <c:v>163.60314355253843</c:v>
                </c:pt>
                <c:pt idx="159">
                  <c:v>166.25051746552836</c:v>
                </c:pt>
                <c:pt idx="160">
                  <c:v>165.31133989563287</c:v>
                </c:pt>
                <c:pt idx="161">
                  <c:v>166.55547292511147</c:v>
                </c:pt>
                <c:pt idx="162">
                  <c:v>166.00447829969764</c:v>
                </c:pt>
                <c:pt idx="163">
                  <c:v>166.47476830747985</c:v>
                </c:pt>
                <c:pt idx="164">
                  <c:v>164.51435612299593</c:v>
                </c:pt>
                <c:pt idx="165">
                  <c:v>166.55166892238341</c:v>
                </c:pt>
                <c:pt idx="166">
                  <c:v>165.87410417308118</c:v>
                </c:pt>
                <c:pt idx="167">
                  <c:v>165.4705539111153</c:v>
                </c:pt>
                <c:pt idx="168">
                  <c:v>166.73018117061736</c:v>
                </c:pt>
                <c:pt idx="169">
                  <c:v>164.48355916112135</c:v>
                </c:pt>
                <c:pt idx="170">
                  <c:v>165.70951366267641</c:v>
                </c:pt>
                <c:pt idx="171">
                  <c:v>165.38269293798419</c:v>
                </c:pt>
                <c:pt idx="172">
                  <c:v>163.87369635592927</c:v>
                </c:pt>
                <c:pt idx="173">
                  <c:v>165.79506898229488</c:v>
                </c:pt>
                <c:pt idx="174">
                  <c:v>166.17774535617986</c:v>
                </c:pt>
                <c:pt idx="175">
                  <c:v>166.54115215173604</c:v>
                </c:pt>
                <c:pt idx="176">
                  <c:v>164.61850199720428</c:v>
                </c:pt>
                <c:pt idx="177">
                  <c:v>165.68116325339909</c:v>
                </c:pt>
                <c:pt idx="178">
                  <c:v>165.50010255605093</c:v>
                </c:pt>
                <c:pt idx="179">
                  <c:v>164.69233894199562</c:v>
                </c:pt>
                <c:pt idx="180">
                  <c:v>166.08965245986096</c:v>
                </c:pt>
                <c:pt idx="181">
                  <c:v>164.70541593238156</c:v>
                </c:pt>
                <c:pt idx="182">
                  <c:v>165.43935891605739</c:v>
                </c:pt>
                <c:pt idx="183">
                  <c:v>166.00506062581823</c:v>
                </c:pt>
                <c:pt idx="184">
                  <c:v>165.62448121229494</c:v>
                </c:pt>
                <c:pt idx="185">
                  <c:v>164.46782742227882</c:v>
                </c:pt>
                <c:pt idx="186">
                  <c:v>166.75118742709077</c:v>
                </c:pt>
                <c:pt idx="187">
                  <c:v>164.95562471238415</c:v>
                </c:pt>
                <c:pt idx="188">
                  <c:v>164.83580506725397</c:v>
                </c:pt>
                <c:pt idx="189">
                  <c:v>165.30176943012211</c:v>
                </c:pt>
                <c:pt idx="190">
                  <c:v>165.49197317301488</c:v>
                </c:pt>
                <c:pt idx="191">
                  <c:v>165.01510394413631</c:v>
                </c:pt>
                <c:pt idx="192">
                  <c:v>164.92161112026136</c:v>
                </c:pt>
                <c:pt idx="193">
                  <c:v>165.57749156895787</c:v>
                </c:pt>
                <c:pt idx="194">
                  <c:v>165.25123796474037</c:v>
                </c:pt>
                <c:pt idx="195">
                  <c:v>165.70450871056167</c:v>
                </c:pt>
                <c:pt idx="196">
                  <c:v>165.18120204143383</c:v>
                </c:pt>
                <c:pt idx="197">
                  <c:v>166.37848927997555</c:v>
                </c:pt>
                <c:pt idx="198">
                  <c:v>164.67211177344356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060864"/>
        <c:axId val="151062400"/>
      </c:scatterChart>
      <c:valAx>
        <c:axId val="151060864"/>
        <c:scaling>
          <c:orientation val="minMax"/>
          <c:max val="210"/>
          <c:min val="0"/>
        </c:scaling>
        <c:delete val="0"/>
        <c:axPos val="b"/>
        <c:majorTickMark val="none"/>
        <c:minorTickMark val="none"/>
        <c:tickLblPos val="none"/>
        <c:crossAx val="151062400"/>
        <c:crosses val="autoZero"/>
        <c:crossBetween val="midCat"/>
      </c:valAx>
      <c:valAx>
        <c:axId val="151062400"/>
        <c:scaling>
          <c:orientation val="minMax"/>
          <c:max val="171"/>
          <c:min val="16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H</a:t>
                </a:r>
              </a:p>
            </c:rich>
          </c:tx>
          <c:layout/>
          <c:overlay val="0"/>
        </c:title>
        <c:numFmt formatCode="0.0" sourceLinked="0"/>
        <c:majorTickMark val="none"/>
        <c:minorTickMark val="none"/>
        <c:tickLblPos val="nextTo"/>
        <c:crossAx val="1510608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Distribuzione delle medie ogni 6 dati </a:t>
            </a:r>
            <a:r>
              <a:rPr lang="it-IT" baseline="0"/>
              <a:t> </a:t>
            </a:r>
            <a:br>
              <a:rPr lang="it-IT" baseline="0"/>
            </a:br>
            <a:r>
              <a:rPr lang="it-IT" baseline="0"/>
              <a:t>(colonna O)</a:t>
            </a:r>
            <a:endParaRPr lang="it-IT"/>
          </a:p>
        </c:rich>
      </c:tx>
      <c:layout>
        <c:manualLayout>
          <c:xMode val="edge"/>
          <c:yMode val="edge"/>
          <c:x val="0.17950200131584201"/>
          <c:y val="1.2925717527391705E-2"/>
        </c:manualLayout>
      </c:layout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yVal>
            <c:numRef>
              <c:f>'2.simulazione Medie'!$O$5:$O$203</c:f>
              <c:numCache>
                <c:formatCode>General</c:formatCode>
                <c:ptCount val="199"/>
                <c:pt idx="0" formatCode="0.00">
                  <c:v>165.37020446620909</c:v>
                </c:pt>
                <c:pt idx="6" formatCode="0.00">
                  <c:v>165.82069477279231</c:v>
                </c:pt>
                <c:pt idx="12" formatCode="0.00">
                  <c:v>165.2903932421699</c:v>
                </c:pt>
                <c:pt idx="18" formatCode="0.00">
                  <c:v>166.35786829777683</c:v>
                </c:pt>
                <c:pt idx="24" formatCode="0.00">
                  <c:v>165.02601063653267</c:v>
                </c:pt>
                <c:pt idx="30" formatCode="0.00">
                  <c:v>165.62516923687431</c:v>
                </c:pt>
                <c:pt idx="36" formatCode="0.00">
                  <c:v>165.26916125780289</c:v>
                </c:pt>
                <c:pt idx="42" formatCode="0.00">
                  <c:v>164.97650536274301</c:v>
                </c:pt>
                <c:pt idx="48" formatCode="0.00">
                  <c:v>165.44080771767025</c:v>
                </c:pt>
                <c:pt idx="54" formatCode="0.00">
                  <c:v>165.9569728631989</c:v>
                </c:pt>
                <c:pt idx="60" formatCode="0.00">
                  <c:v>165.38888985891512</c:v>
                </c:pt>
                <c:pt idx="66" formatCode="0.00">
                  <c:v>166.25127286603097</c:v>
                </c:pt>
                <c:pt idx="72" formatCode="0.00">
                  <c:v>165.28405355678703</c:v>
                </c:pt>
                <c:pt idx="78" formatCode="0.00">
                  <c:v>165.98719246253975</c:v>
                </c:pt>
                <c:pt idx="84" formatCode="0.00">
                  <c:v>165.72035309735045</c:v>
                </c:pt>
                <c:pt idx="90" formatCode="0.00">
                  <c:v>165.23992297685274</c:v>
                </c:pt>
                <c:pt idx="96" formatCode="0.00">
                  <c:v>165.64066152828809</c:v>
                </c:pt>
                <c:pt idx="102" formatCode="0.00">
                  <c:v>164.96258900833379</c:v>
                </c:pt>
                <c:pt idx="108" formatCode="0.00">
                  <c:v>166.09935032361594</c:v>
                </c:pt>
                <c:pt idx="114" formatCode="0.00">
                  <c:v>165.48612139342535</c:v>
                </c:pt>
                <c:pt idx="120" formatCode="0.00">
                  <c:v>165.36370336720981</c:v>
                </c:pt>
                <c:pt idx="126" formatCode="0.00">
                  <c:v>165.01554452434536</c:v>
                </c:pt>
                <c:pt idx="132" formatCode="0.00">
                  <c:v>164.98352939381616</c:v>
                </c:pt>
                <c:pt idx="138" formatCode="0.00">
                  <c:v>165.18895208669667</c:v>
                </c:pt>
                <c:pt idx="144" formatCode="0.00">
                  <c:v>165.71415543149226</c:v>
                </c:pt>
                <c:pt idx="150" formatCode="0.00">
                  <c:v>165.6273940421477</c:v>
                </c:pt>
                <c:pt idx="156" formatCode="0.00">
                  <c:v>165.47575053888974</c:v>
                </c:pt>
                <c:pt idx="162" formatCode="0.00">
                  <c:v>165.81498828945888</c:v>
                </c:pt>
                <c:pt idx="168" formatCode="0.00">
                  <c:v>165.32911871177058</c:v>
                </c:pt>
                <c:pt idx="174" formatCode="0.00">
                  <c:v>165.53516737609428</c:v>
                </c:pt>
                <c:pt idx="180" formatCode="0.00">
                  <c:v>165.38863276144866</c:v>
                </c:pt>
                <c:pt idx="186" formatCode="0.00">
                  <c:v>165.39191062566704</c:v>
                </c:pt>
                <c:pt idx="192" formatCode="0.00">
                  <c:v>165.5024234476551</c:v>
                </c:pt>
                <c:pt idx="198" formatCode="0.00">
                  <c:v>166.3306795377728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091072"/>
        <c:axId val="151092608"/>
      </c:scatterChart>
      <c:valAx>
        <c:axId val="151091072"/>
        <c:scaling>
          <c:orientation val="minMax"/>
          <c:max val="210"/>
          <c:min val="0"/>
        </c:scaling>
        <c:delete val="0"/>
        <c:axPos val="b"/>
        <c:majorTickMark val="none"/>
        <c:minorTickMark val="none"/>
        <c:tickLblPos val="none"/>
        <c:crossAx val="151092608"/>
        <c:crosses val="autoZero"/>
        <c:crossBetween val="midCat"/>
      </c:valAx>
      <c:valAx>
        <c:axId val="151092608"/>
        <c:scaling>
          <c:orientation val="minMax"/>
          <c:max val="171"/>
          <c:min val="16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Hm</a:t>
                </a:r>
              </a:p>
            </c:rich>
          </c:tx>
          <c:layout/>
          <c:overlay val="0"/>
        </c:title>
        <c:numFmt formatCode="0.0" sourceLinked="0"/>
        <c:majorTickMark val="none"/>
        <c:minorTickMark val="none"/>
        <c:tickLblPos val="nextTo"/>
        <c:crossAx val="1510910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Distribuzione dei dati Colonna D</a:t>
            </a:r>
          </a:p>
        </c:rich>
      </c:tx>
      <c:layout>
        <c:manualLayout>
          <c:xMode val="edge"/>
          <c:yMode val="edge"/>
          <c:x val="0.26030567955759037"/>
          <c:y val="4.0332146340270568E-3"/>
        </c:manualLayout>
      </c:layout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yVal>
            <c:numRef>
              <c:f>'2.simulazione Medie'!$D$5:$D$203</c:f>
              <c:numCache>
                <c:formatCode>0.0</c:formatCode>
                <c:ptCount val="199"/>
                <c:pt idx="0">
                  <c:v>-2.1371171369567037</c:v>
                </c:pt>
                <c:pt idx="1">
                  <c:v>3.4548937510219844</c:v>
                </c:pt>
                <c:pt idx="2">
                  <c:v>0.38642593070207454</c:v>
                </c:pt>
                <c:pt idx="3">
                  <c:v>2.7121711262341819</c:v>
                </c:pt>
                <c:pt idx="4">
                  <c:v>2.1973340633875296</c:v>
                </c:pt>
                <c:pt idx="5">
                  <c:v>2.1128261419637226</c:v>
                </c:pt>
                <c:pt idx="6">
                  <c:v>3.3773976095152705</c:v>
                </c:pt>
                <c:pt idx="7">
                  <c:v>0.43026796702491765</c:v>
                </c:pt>
                <c:pt idx="8">
                  <c:v>-4.7557511004271191E-2</c:v>
                </c:pt>
                <c:pt idx="9">
                  <c:v>1.117551953483769</c:v>
                </c:pt>
                <c:pt idx="10">
                  <c:v>2.7240161260866671</c:v>
                </c:pt>
                <c:pt idx="11">
                  <c:v>2.0632133635372725</c:v>
                </c:pt>
                <c:pt idx="12">
                  <c:v>4.0428221371216466</c:v>
                </c:pt>
                <c:pt idx="13">
                  <c:v>1.3921845858660618</c:v>
                </c:pt>
                <c:pt idx="14">
                  <c:v>2.2081360202643907</c:v>
                </c:pt>
                <c:pt idx="15">
                  <c:v>1.9698197293194539</c:v>
                </c:pt>
                <c:pt idx="16">
                  <c:v>1.2436028037740812</c:v>
                </c:pt>
                <c:pt idx="17">
                  <c:v>2.0948645578449998</c:v>
                </c:pt>
                <c:pt idx="18">
                  <c:v>1.8816536012664642</c:v>
                </c:pt>
                <c:pt idx="19">
                  <c:v>1.9842072158369319</c:v>
                </c:pt>
                <c:pt idx="20">
                  <c:v>0.68708685084314425</c:v>
                </c:pt>
                <c:pt idx="21">
                  <c:v>2.9080922159415934</c:v>
                </c:pt>
                <c:pt idx="22">
                  <c:v>-2.016865221956067</c:v>
                </c:pt>
                <c:pt idx="23">
                  <c:v>4.0710647647013616</c:v>
                </c:pt>
                <c:pt idx="24">
                  <c:v>3.919450673114369</c:v>
                </c:pt>
                <c:pt idx="25">
                  <c:v>1.9862782139359467</c:v>
                </c:pt>
                <c:pt idx="26">
                  <c:v>1.9868588543255612</c:v>
                </c:pt>
                <c:pt idx="27">
                  <c:v>0.41696724631322013</c:v>
                </c:pt>
                <c:pt idx="28">
                  <c:v>2.7811376499387563</c:v>
                </c:pt>
                <c:pt idx="29">
                  <c:v>5.2782308340317456</c:v>
                </c:pt>
                <c:pt idx="30">
                  <c:v>2.8146594962132099</c:v>
                </c:pt>
                <c:pt idx="31">
                  <c:v>3.6687610436295017</c:v>
                </c:pt>
                <c:pt idx="32">
                  <c:v>2.0248444743791083</c:v>
                </c:pt>
                <c:pt idx="33">
                  <c:v>1.3357334131050891</c:v>
                </c:pt>
                <c:pt idx="34">
                  <c:v>2.4082416680388405</c:v>
                </c:pt>
                <c:pt idx="35">
                  <c:v>3.5446042758436533</c:v>
                </c:pt>
                <c:pt idx="36">
                  <c:v>1.9969946875314122</c:v>
                </c:pt>
                <c:pt idx="37">
                  <c:v>3.7107151183999463</c:v>
                </c:pt>
                <c:pt idx="38">
                  <c:v>2.031161216465307</c:v>
                </c:pt>
                <c:pt idx="39">
                  <c:v>1.2811987942228598E-2</c:v>
                </c:pt>
                <c:pt idx="40">
                  <c:v>1.312929265019676</c:v>
                </c:pt>
                <c:pt idx="41">
                  <c:v>4.2537809896105045</c:v>
                </c:pt>
                <c:pt idx="42">
                  <c:v>0.31898870719791717</c:v>
                </c:pt>
                <c:pt idx="43">
                  <c:v>1.903252454842459</c:v>
                </c:pt>
                <c:pt idx="44">
                  <c:v>2.2684786915409063</c:v>
                </c:pt>
                <c:pt idx="45">
                  <c:v>4.7448819818036441</c:v>
                </c:pt>
                <c:pt idx="46">
                  <c:v>2.1416628584252351</c:v>
                </c:pt>
                <c:pt idx="47">
                  <c:v>5.3461274670575563</c:v>
                </c:pt>
                <c:pt idx="48">
                  <c:v>2.2104044577398838</c:v>
                </c:pt>
                <c:pt idx="49">
                  <c:v>3.5534079107995353</c:v>
                </c:pt>
                <c:pt idx="50">
                  <c:v>2.900044373082693</c:v>
                </c:pt>
                <c:pt idx="51">
                  <c:v>0.94865616384609552</c:v>
                </c:pt>
                <c:pt idx="52">
                  <c:v>3.4538447300454322</c:v>
                </c:pt>
                <c:pt idx="53">
                  <c:v>1.6312259098617119</c:v>
                </c:pt>
                <c:pt idx="54">
                  <c:v>1.2030105817075594</c:v>
                </c:pt>
                <c:pt idx="55">
                  <c:v>3.1188536850962407</c:v>
                </c:pt>
                <c:pt idx="56">
                  <c:v>0.73268696219278695</c:v>
                </c:pt>
                <c:pt idx="57">
                  <c:v>1.8432719045818544</c:v>
                </c:pt>
                <c:pt idx="58">
                  <c:v>0.69829558273215753</c:v>
                </c:pt>
                <c:pt idx="59">
                  <c:v>2.5196800139844981</c:v>
                </c:pt>
                <c:pt idx="60">
                  <c:v>2.1823974617227861</c:v>
                </c:pt>
                <c:pt idx="61">
                  <c:v>2.3082899784873234</c:v>
                </c:pt>
                <c:pt idx="62">
                  <c:v>2.6613306233025753</c:v>
                </c:pt>
                <c:pt idx="63">
                  <c:v>5.295675006135184</c:v>
                </c:pt>
                <c:pt idx="64">
                  <c:v>2.2256138458110684</c:v>
                </c:pt>
                <c:pt idx="65">
                  <c:v>1.055230033990938</c:v>
                </c:pt>
                <c:pt idx="66">
                  <c:v>3.7476743327989936</c:v>
                </c:pt>
                <c:pt idx="67">
                  <c:v>0.35079065557852118</c:v>
                </c:pt>
                <c:pt idx="68">
                  <c:v>3.3774657102764536</c:v>
                </c:pt>
                <c:pt idx="69">
                  <c:v>2.6347581969203873</c:v>
                </c:pt>
                <c:pt idx="70">
                  <c:v>0.97303401860031613</c:v>
                </c:pt>
                <c:pt idx="71">
                  <c:v>3.3467031533873239</c:v>
                </c:pt>
                <c:pt idx="72">
                  <c:v>0.83468831294456436</c:v>
                </c:pt>
                <c:pt idx="73">
                  <c:v>1.5996003700153949</c:v>
                </c:pt>
                <c:pt idx="74">
                  <c:v>0.33788404878058031</c:v>
                </c:pt>
                <c:pt idx="75">
                  <c:v>0.18004576650366744</c:v>
                </c:pt>
                <c:pt idx="76">
                  <c:v>4.867107076185107</c:v>
                </c:pt>
                <c:pt idx="77">
                  <c:v>2.400212857525986</c:v>
                </c:pt>
                <c:pt idx="78">
                  <c:v>0.28300481876161143</c:v>
                </c:pt>
                <c:pt idx="79">
                  <c:v>0.89518468286871666</c:v>
                </c:pt>
                <c:pt idx="80">
                  <c:v>1.4961106676306599</c:v>
                </c:pt>
                <c:pt idx="81">
                  <c:v>4.4002514275684632</c:v>
                </c:pt>
                <c:pt idx="82">
                  <c:v>1.0866659994909185</c:v>
                </c:pt>
                <c:pt idx="83">
                  <c:v>3.3205371498786462</c:v>
                </c:pt>
                <c:pt idx="84">
                  <c:v>3.043734988026074</c:v>
                </c:pt>
                <c:pt idx="85">
                  <c:v>0.14558230288335494</c:v>
                </c:pt>
                <c:pt idx="86">
                  <c:v>1.2409096781913718</c:v>
                </c:pt>
                <c:pt idx="87">
                  <c:v>1.116513417537476</c:v>
                </c:pt>
                <c:pt idx="88">
                  <c:v>2.7525356662084732</c:v>
                </c:pt>
                <c:pt idx="89">
                  <c:v>0.83205884245626294</c:v>
                </c:pt>
                <c:pt idx="90">
                  <c:v>4.4887487693600292</c:v>
                </c:pt>
                <c:pt idx="91">
                  <c:v>2.6709492116890488</c:v>
                </c:pt>
                <c:pt idx="92">
                  <c:v>2.7111105172060093</c:v>
                </c:pt>
                <c:pt idx="93">
                  <c:v>2.1736987137350638</c:v>
                </c:pt>
                <c:pt idx="94">
                  <c:v>0.63516779919800115</c:v>
                </c:pt>
                <c:pt idx="95">
                  <c:v>0.73695131654363877</c:v>
                </c:pt>
                <c:pt idx="96">
                  <c:v>1.6841073688619304</c:v>
                </c:pt>
                <c:pt idx="97">
                  <c:v>2.2608036947738981</c:v>
                </c:pt>
                <c:pt idx="98">
                  <c:v>4.744101086029076</c:v>
                </c:pt>
                <c:pt idx="99">
                  <c:v>1.1066715600954922</c:v>
                </c:pt>
                <c:pt idx="100">
                  <c:v>3.364858245201674</c:v>
                </c:pt>
                <c:pt idx="101">
                  <c:v>1.6762852431849353</c:v>
                </c:pt>
                <c:pt idx="102">
                  <c:v>2.1161030463151178</c:v>
                </c:pt>
                <c:pt idx="103">
                  <c:v>5.4333863217863723</c:v>
                </c:pt>
                <c:pt idx="104">
                  <c:v>4.1725622944991017</c:v>
                </c:pt>
                <c:pt idx="105">
                  <c:v>0.34550760916098966</c:v>
                </c:pt>
                <c:pt idx="106">
                  <c:v>3.447021104910732</c:v>
                </c:pt>
                <c:pt idx="107">
                  <c:v>2.0464353774407869</c:v>
                </c:pt>
                <c:pt idx="108">
                  <c:v>3.9120172965029099</c:v>
                </c:pt>
                <c:pt idx="109">
                  <c:v>1.4306151431456726</c:v>
                </c:pt>
                <c:pt idx="110">
                  <c:v>-0.32401575160633911</c:v>
                </c:pt>
                <c:pt idx="111">
                  <c:v>2.9416977197248571</c:v>
                </c:pt>
                <c:pt idx="112">
                  <c:v>1.0548008780979785</c:v>
                </c:pt>
                <c:pt idx="113">
                  <c:v>0.14236658954240511</c:v>
                </c:pt>
                <c:pt idx="114">
                  <c:v>1.4174235697619224</c:v>
                </c:pt>
                <c:pt idx="115">
                  <c:v>1.2555115164522874</c:v>
                </c:pt>
                <c:pt idx="116">
                  <c:v>1.405720774776853</c:v>
                </c:pt>
                <c:pt idx="117">
                  <c:v>3.5872534926569699</c:v>
                </c:pt>
                <c:pt idx="118">
                  <c:v>2.2929343728498566</c:v>
                </c:pt>
                <c:pt idx="119">
                  <c:v>1.882504290329905</c:v>
                </c:pt>
                <c:pt idx="120">
                  <c:v>2.0861929089668365</c:v>
                </c:pt>
                <c:pt idx="121">
                  <c:v>2.9700823247827657</c:v>
                </c:pt>
                <c:pt idx="122">
                  <c:v>2.7305561685985538</c:v>
                </c:pt>
                <c:pt idx="123">
                  <c:v>1.9637887603483932</c:v>
                </c:pt>
                <c:pt idx="124">
                  <c:v>2.5953074687933508</c:v>
                </c:pt>
                <c:pt idx="125">
                  <c:v>2.2017854234305219</c:v>
                </c:pt>
                <c:pt idx="126">
                  <c:v>0.37602405021755203</c:v>
                </c:pt>
                <c:pt idx="127">
                  <c:v>3.1109468107590317</c:v>
                </c:pt>
                <c:pt idx="128">
                  <c:v>2.7778428546863836</c:v>
                </c:pt>
                <c:pt idx="129">
                  <c:v>3.3752322041476361</c:v>
                </c:pt>
                <c:pt idx="130">
                  <c:v>3.867668186918479</c:v>
                </c:pt>
                <c:pt idx="131">
                  <c:v>2.2215669532810693</c:v>
                </c:pt>
                <c:pt idx="132">
                  <c:v>3.910332181127302</c:v>
                </c:pt>
                <c:pt idx="133">
                  <c:v>4.1693896545959888</c:v>
                </c:pt>
                <c:pt idx="134">
                  <c:v>2.9855201831149998</c:v>
                </c:pt>
                <c:pt idx="135">
                  <c:v>1.2368649305433905</c:v>
                </c:pt>
                <c:pt idx="136">
                  <c:v>4.0668183640359246</c:v>
                </c:pt>
                <c:pt idx="137">
                  <c:v>3.2734551592041612</c:v>
                </c:pt>
                <c:pt idx="138">
                  <c:v>3.1737800883313128</c:v>
                </c:pt>
                <c:pt idx="139">
                  <c:v>2.7173861560837338</c:v>
                </c:pt>
                <c:pt idx="140">
                  <c:v>2.6724150925278423</c:v>
                </c:pt>
                <c:pt idx="141">
                  <c:v>2.1556804699763461</c:v>
                </c:pt>
                <c:pt idx="142">
                  <c:v>1.1828854241439046</c:v>
                </c:pt>
                <c:pt idx="143">
                  <c:v>3.2871027279444718</c:v>
                </c:pt>
                <c:pt idx="144">
                  <c:v>-1.1562159340814731</c:v>
                </c:pt>
                <c:pt idx="145">
                  <c:v>2.7507377014773624</c:v>
                </c:pt>
                <c:pt idx="146">
                  <c:v>2.6914684916819169</c:v>
                </c:pt>
                <c:pt idx="147">
                  <c:v>2.4721787874829602</c:v>
                </c:pt>
                <c:pt idx="148">
                  <c:v>1.6009456206477921</c:v>
                </c:pt>
                <c:pt idx="149">
                  <c:v>3.8595121915562629</c:v>
                </c:pt>
                <c:pt idx="150">
                  <c:v>5.2772547264954142</c:v>
                </c:pt>
                <c:pt idx="151">
                  <c:v>1.0912155370320704</c:v>
                </c:pt>
                <c:pt idx="152">
                  <c:v>1.3929600281422267</c:v>
                </c:pt>
                <c:pt idx="153">
                  <c:v>0.71874187810129797</c:v>
                </c:pt>
                <c:pt idx="154">
                  <c:v>2.069510648495708</c:v>
                </c:pt>
                <c:pt idx="155">
                  <c:v>0.90569816226530975</c:v>
                </c:pt>
                <c:pt idx="156">
                  <c:v>1.6049031204812536</c:v>
                </c:pt>
                <c:pt idx="157">
                  <c:v>2.5432127494433701</c:v>
                </c:pt>
                <c:pt idx="158">
                  <c:v>4.8151520450059309</c:v>
                </c:pt>
                <c:pt idx="159">
                  <c:v>1.6561245088339263</c:v>
                </c:pt>
                <c:pt idx="160">
                  <c:v>3.7869466798018436</c:v>
                </c:pt>
                <c:pt idx="161">
                  <c:v>0.62660750726820424</c:v>
                </c:pt>
                <c:pt idx="162">
                  <c:v>3.4649875965014019</c:v>
                </c:pt>
                <c:pt idx="163">
                  <c:v>0.89498620479608348</c:v>
                </c:pt>
                <c:pt idx="164">
                  <c:v>2.6708886141393862</c:v>
                </c:pt>
                <c:pt idx="165">
                  <c:v>0.42068068486653942</c:v>
                </c:pt>
                <c:pt idx="166">
                  <c:v>3.0029343617798077E-2</c:v>
                </c:pt>
                <c:pt idx="167">
                  <c:v>2.3894996025327089</c:v>
                </c:pt>
                <c:pt idx="168">
                  <c:v>3.1720667014593857</c:v>
                </c:pt>
                <c:pt idx="169">
                  <c:v>4.8012393681926824</c:v>
                </c:pt>
                <c:pt idx="170">
                  <c:v>3.2954021917306022</c:v>
                </c:pt>
                <c:pt idx="171">
                  <c:v>3.8246268012676694</c:v>
                </c:pt>
                <c:pt idx="172">
                  <c:v>3.4236495233420214</c:v>
                </c:pt>
                <c:pt idx="173">
                  <c:v>1.663687007711161</c:v>
                </c:pt>
                <c:pt idx="174">
                  <c:v>1.046910403092852</c:v>
                </c:pt>
                <c:pt idx="175">
                  <c:v>1.2457308650571122</c:v>
                </c:pt>
                <c:pt idx="176">
                  <c:v>2.2672683008975696</c:v>
                </c:pt>
                <c:pt idx="177">
                  <c:v>1.8226270889554712</c:v>
                </c:pt>
                <c:pt idx="178">
                  <c:v>3.2250799980371028</c:v>
                </c:pt>
                <c:pt idx="179">
                  <c:v>3.8714480190195104</c:v>
                </c:pt>
                <c:pt idx="180">
                  <c:v>2.5699372601501125</c:v>
                </c:pt>
                <c:pt idx="181">
                  <c:v>1.8223017730366564</c:v>
                </c:pt>
                <c:pt idx="182">
                  <c:v>1.6836937176144318</c:v>
                </c:pt>
                <c:pt idx="183">
                  <c:v>3.6167946182990249</c:v>
                </c:pt>
                <c:pt idx="184">
                  <c:v>0.40218328469418907</c:v>
                </c:pt>
                <c:pt idx="185">
                  <c:v>6.3448577944917304</c:v>
                </c:pt>
                <c:pt idx="186">
                  <c:v>2.9115080847321053</c:v>
                </c:pt>
                <c:pt idx="187">
                  <c:v>1.520876269629639</c:v>
                </c:pt>
                <c:pt idx="188">
                  <c:v>1.1270595577406937</c:v>
                </c:pt>
                <c:pt idx="189">
                  <c:v>3.4008583125099108</c:v>
                </c:pt>
                <c:pt idx="190">
                  <c:v>3.5772201715087988</c:v>
                </c:pt>
                <c:pt idx="191">
                  <c:v>3.3834274806567066</c:v>
                </c:pt>
                <c:pt idx="192">
                  <c:v>3.8971021170200686</c:v>
                </c:pt>
                <c:pt idx="193">
                  <c:v>6.7505047069460034E-2</c:v>
                </c:pt>
                <c:pt idx="194">
                  <c:v>0.66115808538455667</c:v>
                </c:pt>
                <c:pt idx="195">
                  <c:v>1.5107011150289509</c:v>
                </c:pt>
                <c:pt idx="196">
                  <c:v>2.9130617261995724</c:v>
                </c:pt>
                <c:pt idx="197">
                  <c:v>0.95846759664570413</c:v>
                </c:pt>
                <c:pt idx="198">
                  <c:v>3.7315260865238997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104896"/>
        <c:axId val="151237760"/>
      </c:scatterChart>
      <c:valAx>
        <c:axId val="151104896"/>
        <c:scaling>
          <c:orientation val="minMax"/>
          <c:max val="210"/>
          <c:min val="0"/>
        </c:scaling>
        <c:delete val="0"/>
        <c:axPos val="b"/>
        <c:majorTickMark val="none"/>
        <c:minorTickMark val="none"/>
        <c:tickLblPos val="none"/>
        <c:crossAx val="151237760"/>
        <c:crosses val="autoZero"/>
        <c:crossBetween val="midCat"/>
      </c:valAx>
      <c:valAx>
        <c:axId val="151237760"/>
        <c:scaling>
          <c:orientation val="minMax"/>
          <c:max val="7"/>
          <c:min val="-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Diff = H-L</a:t>
                </a:r>
              </a:p>
            </c:rich>
          </c:tx>
          <c:layout/>
          <c:overlay val="0"/>
        </c:title>
        <c:numFmt formatCode="0.0" sourceLinked="0"/>
        <c:majorTickMark val="none"/>
        <c:minorTickMark val="none"/>
        <c:tickLblPos val="nextTo"/>
        <c:crossAx val="1511048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Distribuzione delle medie ogni 6 dati </a:t>
            </a:r>
            <a:r>
              <a:rPr lang="it-IT" baseline="0"/>
              <a:t> </a:t>
            </a:r>
            <a:br>
              <a:rPr lang="it-IT" baseline="0"/>
            </a:br>
            <a:r>
              <a:rPr lang="it-IT" baseline="0"/>
              <a:t>(colonna Q)</a:t>
            </a:r>
            <a:endParaRPr lang="it-IT"/>
          </a:p>
        </c:rich>
      </c:tx>
      <c:layout>
        <c:manualLayout>
          <c:xMode val="edge"/>
          <c:yMode val="edge"/>
          <c:x val="0.17950200131584201"/>
          <c:y val="1.2925717527391705E-2"/>
        </c:manualLayout>
      </c:layout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yVal>
            <c:numRef>
              <c:f>'2.simulazione Medie'!$Q$5:$Q$203</c:f>
              <c:numCache>
                <c:formatCode>General</c:formatCode>
                <c:ptCount val="199"/>
                <c:pt idx="0" formatCode="0.00">
                  <c:v>1.6982308771172541</c:v>
                </c:pt>
                <c:pt idx="6" formatCode="0.00">
                  <c:v>1.6275194903558088</c:v>
                </c:pt>
                <c:pt idx="12" formatCode="0.00">
                  <c:v>2.4253977197971324</c:v>
                </c:pt>
                <c:pt idx="18" formatCode="0.00">
                  <c:v>1.4256223243599493</c:v>
                </c:pt>
                <c:pt idx="24" formatCode="0.00">
                  <c:v>2.7895096837732183</c:v>
                </c:pt>
                <c:pt idx="30" formatCode="0.00">
                  <c:v>2.216413046665707</c:v>
                </c:pt>
                <c:pt idx="36" formatCode="0.00">
                  <c:v>2.0118407161371579</c:v>
                </c:pt>
                <c:pt idx="42" formatCode="0.00">
                  <c:v>2.7107876832794489</c:v>
                </c:pt>
                <c:pt idx="48" formatCode="0.00">
                  <c:v>2.3147514534695119</c:v>
                </c:pt>
                <c:pt idx="54" formatCode="0.00">
                  <c:v>2.0508198264082296</c:v>
                </c:pt>
                <c:pt idx="60" formatCode="0.00">
                  <c:v>2.8606927950050078</c:v>
                </c:pt>
                <c:pt idx="66" formatCode="0.00">
                  <c:v>1.6718800734016384</c:v>
                </c:pt>
                <c:pt idx="72" formatCode="0.00">
                  <c:v>2.0281115838855328</c:v>
                </c:pt>
                <c:pt idx="78" formatCode="0.00">
                  <c:v>1.6169531407417139</c:v>
                </c:pt>
                <c:pt idx="84" formatCode="0.00">
                  <c:v>1.7722640834831793</c:v>
                </c:pt>
                <c:pt idx="90" formatCode="0.00">
                  <c:v>2.4600128744161225</c:v>
                </c:pt>
                <c:pt idx="96" formatCode="0.00">
                  <c:v>2.3341698319420345</c:v>
                </c:pt>
                <c:pt idx="102" formatCode="0.00">
                  <c:v>2.8747622791249512</c:v>
                </c:pt>
                <c:pt idx="108" formatCode="0.00">
                  <c:v>1.5631207858353378</c:v>
                </c:pt>
                <c:pt idx="114" formatCode="0.00">
                  <c:v>2.2164116484915155</c:v>
                </c:pt>
                <c:pt idx="120" formatCode="0.00">
                  <c:v>2.2861632254509914</c:v>
                </c:pt>
                <c:pt idx="126" formatCode="0.00">
                  <c:v>2.7329912015556772</c:v>
                </c:pt>
                <c:pt idx="132" formatCode="0.00">
                  <c:v>3.098467362075354</c:v>
                </c:pt>
                <c:pt idx="138" formatCode="0.00">
                  <c:v>2.4252204301771201</c:v>
                </c:pt>
                <c:pt idx="144" formatCode="0.00">
                  <c:v>2.1075389920834482</c:v>
                </c:pt>
                <c:pt idx="150" formatCode="0.00">
                  <c:v>2.0552887648299532</c:v>
                </c:pt>
                <c:pt idx="156" formatCode="0.00">
                  <c:v>2.4126759208135979</c:v>
                </c:pt>
                <c:pt idx="162" formatCode="0.00">
                  <c:v>2.4010400883668126</c:v>
                </c:pt>
                <c:pt idx="168" formatCode="0.00">
                  <c:v>2.8265296163143319</c:v>
                </c:pt>
                <c:pt idx="174" formatCode="0.00">
                  <c:v>2.3270610473901172</c:v>
                </c:pt>
                <c:pt idx="180" formatCode="0.00">
                  <c:v>2.5689926263954703</c:v>
                </c:pt>
                <c:pt idx="186" formatCode="0.00">
                  <c:v>2.1944623103133836</c:v>
                </c:pt>
                <c:pt idx="192" formatCode="0.00">
                  <c:v>1.8716824855373204</c:v>
                </c:pt>
                <c:pt idx="198" formatCode="0.00">
                  <c:v>1.230712021422562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440192"/>
        <c:axId val="152454272"/>
      </c:scatterChart>
      <c:valAx>
        <c:axId val="152440192"/>
        <c:scaling>
          <c:orientation val="minMax"/>
          <c:max val="210"/>
          <c:min val="0"/>
        </c:scaling>
        <c:delete val="0"/>
        <c:axPos val="b"/>
        <c:majorTickMark val="none"/>
        <c:minorTickMark val="none"/>
        <c:tickLblPos val="none"/>
        <c:crossAx val="152454272"/>
        <c:crosses val="autoZero"/>
        <c:crossBetween val="midCat"/>
      </c:valAx>
      <c:valAx>
        <c:axId val="152454272"/>
        <c:scaling>
          <c:orientation val="minMax"/>
          <c:max val="7"/>
          <c:min val="-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Diff = H-L</a:t>
                </a:r>
              </a:p>
            </c:rich>
          </c:tx>
          <c:layout/>
          <c:overlay val="0"/>
        </c:title>
        <c:numFmt formatCode="0.0" sourceLinked="0"/>
        <c:majorTickMark val="none"/>
        <c:minorTickMark val="none"/>
        <c:tickLblPos val="nextTo"/>
        <c:crossAx val="1524401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Distribuzione dei dati Colonna C</a:t>
            </a:r>
            <a:br>
              <a:rPr lang="it-IT"/>
            </a:br>
            <a:endParaRPr lang="it-IT"/>
          </a:p>
        </c:rich>
      </c:tx>
      <c:layout>
        <c:manualLayout>
          <c:xMode val="edge"/>
          <c:yMode val="edge"/>
          <c:x val="0.26030567955759037"/>
          <c:y val="4.0332146340270568E-3"/>
        </c:manualLayout>
      </c:layout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yVal>
            <c:numRef>
              <c:f>'2.simulazione Medie'!$C$5:$C$203</c:f>
              <c:numCache>
                <c:formatCode>0.0</c:formatCode>
                <c:ptCount val="199"/>
                <c:pt idx="0">
                  <c:v>165.68713777148795</c:v>
                </c:pt>
                <c:pt idx="1">
                  <c:v>166.88659389319696</c:v>
                </c:pt>
                <c:pt idx="2">
                  <c:v>165.73782058114199</c:v>
                </c:pt>
                <c:pt idx="3">
                  <c:v>168.70980735425792</c:v>
                </c:pt>
                <c:pt idx="4">
                  <c:v>166.71865284682366</c:v>
                </c:pt>
                <c:pt idx="5">
                  <c:v>167.20774822669884</c:v>
                </c:pt>
                <c:pt idx="6">
                  <c:v>168.26984906321749</c:v>
                </c:pt>
                <c:pt idx="7">
                  <c:v>165.82281068828641</c:v>
                </c:pt>
                <c:pt idx="8">
                  <c:v>167.32946672706885</c:v>
                </c:pt>
                <c:pt idx="9">
                  <c:v>168.31446628108313</c:v>
                </c:pt>
                <c:pt idx="10">
                  <c:v>167.31032841178356</c:v>
                </c:pt>
                <c:pt idx="11">
                  <c:v>167.54213697395801</c:v>
                </c:pt>
                <c:pt idx="12">
                  <c:v>168.80005157414141</c:v>
                </c:pt>
                <c:pt idx="13">
                  <c:v>167.13616718737177</c:v>
                </c:pt>
                <c:pt idx="14">
                  <c:v>166.79624383475763</c:v>
                </c:pt>
                <c:pt idx="15">
                  <c:v>167.160621889813</c:v>
                </c:pt>
                <c:pt idx="16">
                  <c:v>167.86766922550157</c:v>
                </c:pt>
                <c:pt idx="17">
                  <c:v>166.93303557562453</c:v>
                </c:pt>
                <c:pt idx="18">
                  <c:v>168.83642048874123</c:v>
                </c:pt>
                <c:pt idx="19">
                  <c:v>168.07627798240679</c:v>
                </c:pt>
                <c:pt idx="20">
                  <c:v>166.28861212454623</c:v>
                </c:pt>
                <c:pt idx="21">
                  <c:v>169.26280973676626</c:v>
                </c:pt>
                <c:pt idx="22">
                  <c:v>165.82331611951693</c:v>
                </c:pt>
                <c:pt idx="23">
                  <c:v>169.37501276131692</c:v>
                </c:pt>
                <c:pt idx="24">
                  <c:v>168.06984955302093</c:v>
                </c:pt>
                <c:pt idx="25">
                  <c:v>168.02439217585876</c:v>
                </c:pt>
                <c:pt idx="26">
                  <c:v>167.29366364150485</c:v>
                </c:pt>
                <c:pt idx="27">
                  <c:v>166.78455163768876</c:v>
                </c:pt>
                <c:pt idx="28">
                  <c:v>168.14598818271594</c:v>
                </c:pt>
                <c:pt idx="29">
                  <c:v>168.20654210006651</c:v>
                </c:pt>
                <c:pt idx="30">
                  <c:v>168.12996275500615</c:v>
                </c:pt>
                <c:pt idx="31">
                  <c:v>168.73307307206443</c:v>
                </c:pt>
                <c:pt idx="32">
                  <c:v>167.47095407641217</c:v>
                </c:pt>
                <c:pt idx="33">
                  <c:v>167.29622600872037</c:v>
                </c:pt>
                <c:pt idx="34">
                  <c:v>167.84883335668511</c:v>
                </c:pt>
                <c:pt idx="35">
                  <c:v>170.06881052356707</c:v>
                </c:pt>
                <c:pt idx="36">
                  <c:v>167.20308752786855</c:v>
                </c:pt>
                <c:pt idx="37">
                  <c:v>168.00991018533276</c:v>
                </c:pt>
                <c:pt idx="38">
                  <c:v>166.74799046136769</c:v>
                </c:pt>
                <c:pt idx="39">
                  <c:v>166.90697486837598</c:v>
                </c:pt>
                <c:pt idx="40">
                  <c:v>166.91692757291503</c:v>
                </c:pt>
                <c:pt idx="41">
                  <c:v>169.14847019592636</c:v>
                </c:pt>
                <c:pt idx="42">
                  <c:v>165.49543840095785</c:v>
                </c:pt>
                <c:pt idx="43">
                  <c:v>166.72281627141541</c:v>
                </c:pt>
                <c:pt idx="44">
                  <c:v>166.81050300261566</c:v>
                </c:pt>
                <c:pt idx="45">
                  <c:v>168.84790125262512</c:v>
                </c:pt>
                <c:pt idx="46">
                  <c:v>168.48432194248102</c:v>
                </c:pt>
                <c:pt idx="47">
                  <c:v>170.2214434672307</c:v>
                </c:pt>
                <c:pt idx="48">
                  <c:v>168.36615702853135</c:v>
                </c:pt>
                <c:pt idx="49">
                  <c:v>168.56531434983376</c:v>
                </c:pt>
                <c:pt idx="50">
                  <c:v>168.54543538656327</c:v>
                </c:pt>
                <c:pt idx="51">
                  <c:v>164.81359935797056</c:v>
                </c:pt>
                <c:pt idx="52">
                  <c:v>169.07092648158527</c:v>
                </c:pt>
                <c:pt idx="53">
                  <c:v>167.98099724691264</c:v>
                </c:pt>
                <c:pt idx="54">
                  <c:v>167.30545967307594</c:v>
                </c:pt>
                <c:pt idx="55">
                  <c:v>168.64704617609573</c:v>
                </c:pt>
                <c:pt idx="56">
                  <c:v>167.30499887893086</c:v>
                </c:pt>
                <c:pt idx="57">
                  <c:v>166.95565713189833</c:v>
                </c:pt>
                <c:pt idx="58">
                  <c:v>167.95271577611777</c:v>
                </c:pt>
                <c:pt idx="59">
                  <c:v>167.69175827336989</c:v>
                </c:pt>
                <c:pt idx="60">
                  <c:v>167.69625060173914</c:v>
                </c:pt>
                <c:pt idx="61">
                  <c:v>167.89579823873262</c:v>
                </c:pt>
                <c:pt idx="62">
                  <c:v>167.7667321470397</c:v>
                </c:pt>
                <c:pt idx="63">
                  <c:v>170.8615099990715</c:v>
                </c:pt>
                <c:pt idx="64">
                  <c:v>166.97427878314448</c:v>
                </c:pt>
                <c:pt idx="65">
                  <c:v>166.86730633321324</c:v>
                </c:pt>
                <c:pt idx="66">
                  <c:v>169.60938473688515</c:v>
                </c:pt>
                <c:pt idx="67">
                  <c:v>167.93500545984253</c:v>
                </c:pt>
                <c:pt idx="68">
                  <c:v>168.06813102833067</c:v>
                </c:pt>
                <c:pt idx="69">
                  <c:v>168.82142921120212</c:v>
                </c:pt>
                <c:pt idx="70">
                  <c:v>168.06649711229161</c:v>
                </c:pt>
                <c:pt idx="71">
                  <c:v>169.4376157151959</c:v>
                </c:pt>
                <c:pt idx="72">
                  <c:v>167.55407434886598</c:v>
                </c:pt>
                <c:pt idx="73">
                  <c:v>166.53178317141183</c:v>
                </c:pt>
                <c:pt idx="74">
                  <c:v>166.71846849466999</c:v>
                </c:pt>
                <c:pt idx="75">
                  <c:v>166.48914011563002</c:v>
                </c:pt>
                <c:pt idx="76">
                  <c:v>167.8195136991466</c:v>
                </c:pt>
                <c:pt idx="77">
                  <c:v>166.81087994295311</c:v>
                </c:pt>
                <c:pt idx="78">
                  <c:v>166.73038059515605</c:v>
                </c:pt>
                <c:pt idx="79">
                  <c:v>166.60939086083567</c:v>
                </c:pt>
                <c:pt idx="80">
                  <c:v>168.39393428477987</c:v>
                </c:pt>
                <c:pt idx="81">
                  <c:v>169.4640858932766</c:v>
                </c:pt>
                <c:pt idx="82">
                  <c:v>166.52245338718313</c:v>
                </c:pt>
                <c:pt idx="83">
                  <c:v>169.68466450020614</c:v>
                </c:pt>
                <c:pt idx="84">
                  <c:v>167.53501956180099</c:v>
                </c:pt>
                <c:pt idx="85">
                  <c:v>165.74645428973108</c:v>
                </c:pt>
                <c:pt idx="86">
                  <c:v>167.60810333417345</c:v>
                </c:pt>
                <c:pt idx="87">
                  <c:v>167.74696932567193</c:v>
                </c:pt>
                <c:pt idx="88">
                  <c:v>167.38894755258855</c:v>
                </c:pt>
                <c:pt idx="89">
                  <c:v>167.42795941543983</c:v>
                </c:pt>
                <c:pt idx="90">
                  <c:v>169.25195212979452</c:v>
                </c:pt>
                <c:pt idx="91">
                  <c:v>168.14942361918355</c:v>
                </c:pt>
                <c:pt idx="92">
                  <c:v>167.98475865681957</c:v>
                </c:pt>
                <c:pt idx="93">
                  <c:v>166.08658392313285</c:v>
                </c:pt>
                <c:pt idx="94">
                  <c:v>166.42827099744642</c:v>
                </c:pt>
                <c:pt idx="95">
                  <c:v>166.95517486247132</c:v>
                </c:pt>
                <c:pt idx="96">
                  <c:v>168.71790000471603</c:v>
                </c:pt>
                <c:pt idx="97">
                  <c:v>167.59065304763237</c:v>
                </c:pt>
                <c:pt idx="98">
                  <c:v>169.32144782955024</c:v>
                </c:pt>
                <c:pt idx="99">
                  <c:v>166.51319344194175</c:v>
                </c:pt>
                <c:pt idx="100">
                  <c:v>168.85515558178821</c:v>
                </c:pt>
                <c:pt idx="101">
                  <c:v>167.68244646224701</c:v>
                </c:pt>
                <c:pt idx="102">
                  <c:v>165.86701076985017</c:v>
                </c:pt>
                <c:pt idx="103">
                  <c:v>168.85337414494558</c:v>
                </c:pt>
                <c:pt idx="104">
                  <c:v>169.26772660083577</c:v>
                </c:pt>
                <c:pt idx="105">
                  <c:v>167.07940571879436</c:v>
                </c:pt>
                <c:pt idx="106">
                  <c:v>168.12076999764895</c:v>
                </c:pt>
                <c:pt idx="107">
                  <c:v>168.14826257204095</c:v>
                </c:pt>
                <c:pt idx="108">
                  <c:v>169.75555239900547</c:v>
                </c:pt>
                <c:pt idx="109">
                  <c:v>166.90681361130746</c:v>
                </c:pt>
                <c:pt idx="110">
                  <c:v>165.7504812988858</c:v>
                </c:pt>
                <c:pt idx="111">
                  <c:v>168.62411576127303</c:v>
                </c:pt>
                <c:pt idx="112">
                  <c:v>167.83200618650059</c:v>
                </c:pt>
                <c:pt idx="113">
                  <c:v>166.88461456013081</c:v>
                </c:pt>
                <c:pt idx="114">
                  <c:v>166.96880533750294</c:v>
                </c:pt>
                <c:pt idx="115">
                  <c:v>167.64216866728495</c:v>
                </c:pt>
                <c:pt idx="116">
                  <c:v>167.59461825294733</c:v>
                </c:pt>
                <c:pt idx="117">
                  <c:v>168.66553501967434</c:v>
                </c:pt>
                <c:pt idx="118">
                  <c:v>167.75040123191741</c:v>
                </c:pt>
                <c:pt idx="119">
                  <c:v>166.13654786805296</c:v>
                </c:pt>
                <c:pt idx="120">
                  <c:v>167.3151628942048</c:v>
                </c:pt>
                <c:pt idx="121">
                  <c:v>168.76979390549334</c:v>
                </c:pt>
                <c:pt idx="122">
                  <c:v>168.69270968346689</c:v>
                </c:pt>
                <c:pt idx="123">
                  <c:v>167.48958755862381</c:v>
                </c:pt>
                <c:pt idx="124">
                  <c:v>166.54695355239107</c:v>
                </c:pt>
                <c:pt idx="125">
                  <c:v>167.91572566399921</c:v>
                </c:pt>
                <c:pt idx="126">
                  <c:v>165.8501030092547</c:v>
                </c:pt>
                <c:pt idx="127">
                  <c:v>167.05994813701895</c:v>
                </c:pt>
                <c:pt idx="128">
                  <c:v>169.05423178959276</c:v>
                </c:pt>
                <c:pt idx="129">
                  <c:v>167.80444973256277</c:v>
                </c:pt>
                <c:pt idx="130">
                  <c:v>168.23323750455569</c:v>
                </c:pt>
                <c:pt idx="131">
                  <c:v>167.82057803309738</c:v>
                </c:pt>
                <c:pt idx="132">
                  <c:v>168.40021197105486</c:v>
                </c:pt>
                <c:pt idx="133">
                  <c:v>168.22378257780426</c:v>
                </c:pt>
                <c:pt idx="134">
                  <c:v>167.49782061534742</c:v>
                </c:pt>
                <c:pt idx="135">
                  <c:v>167.5409938887218</c:v>
                </c:pt>
                <c:pt idx="136">
                  <c:v>169.04363292489239</c:v>
                </c:pt>
                <c:pt idx="137">
                  <c:v>168.83711485769808</c:v>
                </c:pt>
                <c:pt idx="138">
                  <c:v>168.09195051211898</c:v>
                </c:pt>
                <c:pt idx="139">
                  <c:v>168.12631486195195</c:v>
                </c:pt>
                <c:pt idx="140">
                  <c:v>168.8103658849642</c:v>
                </c:pt>
                <c:pt idx="141">
                  <c:v>166.24777946436112</c:v>
                </c:pt>
                <c:pt idx="142">
                  <c:v>166.74307923510466</c:v>
                </c:pt>
                <c:pt idx="143">
                  <c:v>168.30347252068688</c:v>
                </c:pt>
                <c:pt idx="144">
                  <c:v>165.40484471804297</c:v>
                </c:pt>
                <c:pt idx="145">
                  <c:v>169.20041609190804</c:v>
                </c:pt>
                <c:pt idx="146">
                  <c:v>168.38567812567098</c:v>
                </c:pt>
                <c:pt idx="147">
                  <c:v>166.82782375392844</c:v>
                </c:pt>
                <c:pt idx="148">
                  <c:v>166.94423118668269</c:v>
                </c:pt>
                <c:pt idx="149">
                  <c:v>169.74056557148523</c:v>
                </c:pt>
                <c:pt idx="150">
                  <c:v>169.72688661507001</c:v>
                </c:pt>
                <c:pt idx="151">
                  <c:v>166.97174072795175</c:v>
                </c:pt>
                <c:pt idx="152">
                  <c:v>167.9021049115828</c:v>
                </c:pt>
                <c:pt idx="153">
                  <c:v>167.11265253343413</c:v>
                </c:pt>
                <c:pt idx="154">
                  <c:v>166.92708498649972</c:v>
                </c:pt>
                <c:pt idx="155">
                  <c:v>166.57927545887978</c:v>
                </c:pt>
                <c:pt idx="156">
                  <c:v>167.46148335591243</c:v>
                </c:pt>
                <c:pt idx="157">
                  <c:v>167.82066190853956</c:v>
                </c:pt>
                <c:pt idx="158">
                  <c:v>168.41829559754436</c:v>
                </c:pt>
                <c:pt idx="159">
                  <c:v>167.90664197436229</c:v>
                </c:pt>
                <c:pt idx="160">
                  <c:v>169.09828657543471</c:v>
                </c:pt>
                <c:pt idx="161">
                  <c:v>167.18208043237968</c:v>
                </c:pt>
                <c:pt idx="162">
                  <c:v>169.46946589619904</c:v>
                </c:pt>
                <c:pt idx="163">
                  <c:v>167.36975451227593</c:v>
                </c:pt>
                <c:pt idx="164">
                  <c:v>167.18524473713532</c:v>
                </c:pt>
                <c:pt idx="165">
                  <c:v>166.97234960724995</c:v>
                </c:pt>
                <c:pt idx="166">
                  <c:v>165.90413351669898</c:v>
                </c:pt>
                <c:pt idx="167">
                  <c:v>167.86005351364801</c:v>
                </c:pt>
                <c:pt idx="168">
                  <c:v>169.90224787207674</c:v>
                </c:pt>
                <c:pt idx="169">
                  <c:v>169.28479852931403</c:v>
                </c:pt>
                <c:pt idx="170">
                  <c:v>169.00491585440702</c:v>
                </c:pt>
                <c:pt idx="171">
                  <c:v>169.20731973925186</c:v>
                </c:pt>
                <c:pt idx="172">
                  <c:v>167.29734587927129</c:v>
                </c:pt>
                <c:pt idx="173">
                  <c:v>167.45875599000604</c:v>
                </c:pt>
                <c:pt idx="174">
                  <c:v>167.22465575927271</c:v>
                </c:pt>
                <c:pt idx="175">
                  <c:v>167.78688301679315</c:v>
                </c:pt>
                <c:pt idx="176">
                  <c:v>166.88577029810185</c:v>
                </c:pt>
                <c:pt idx="177">
                  <c:v>167.50379034235456</c:v>
                </c:pt>
                <c:pt idx="178">
                  <c:v>168.72518255408804</c:v>
                </c:pt>
                <c:pt idx="179">
                  <c:v>168.56378696101513</c:v>
                </c:pt>
                <c:pt idx="180">
                  <c:v>168.65958972001107</c:v>
                </c:pt>
                <c:pt idx="181">
                  <c:v>166.52771770541821</c:v>
                </c:pt>
                <c:pt idx="182">
                  <c:v>167.12305263367182</c:v>
                </c:pt>
                <c:pt idx="183">
                  <c:v>169.62185524411726</c:v>
                </c:pt>
                <c:pt idx="184">
                  <c:v>166.02666449698913</c:v>
                </c:pt>
                <c:pt idx="185">
                  <c:v>170.81268521677055</c:v>
                </c:pt>
                <c:pt idx="186">
                  <c:v>169.66269551182288</c:v>
                </c:pt>
                <c:pt idx="187">
                  <c:v>166.47650098201379</c:v>
                </c:pt>
                <c:pt idx="188">
                  <c:v>165.96286462499467</c:v>
                </c:pt>
                <c:pt idx="189">
                  <c:v>168.70262774263202</c:v>
                </c:pt>
                <c:pt idx="190">
                  <c:v>169.06919334452368</c:v>
                </c:pt>
                <c:pt idx="191">
                  <c:v>168.39853142479302</c:v>
                </c:pt>
                <c:pt idx="192">
                  <c:v>168.81871323728143</c:v>
                </c:pt>
                <c:pt idx="193">
                  <c:v>165.64499661602733</c:v>
                </c:pt>
                <c:pt idx="194">
                  <c:v>165.91239605012493</c:v>
                </c:pt>
                <c:pt idx="195">
                  <c:v>167.21520982559062</c:v>
                </c:pt>
                <c:pt idx="196">
                  <c:v>168.09426376763341</c:v>
                </c:pt>
                <c:pt idx="197">
                  <c:v>167.33695687662126</c:v>
                </c:pt>
                <c:pt idx="198">
                  <c:v>168.40363785996746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478848"/>
        <c:axId val="152480384"/>
      </c:scatterChart>
      <c:valAx>
        <c:axId val="152478848"/>
        <c:scaling>
          <c:orientation val="minMax"/>
          <c:max val="210"/>
          <c:min val="0"/>
        </c:scaling>
        <c:delete val="0"/>
        <c:axPos val="b"/>
        <c:majorTickMark val="none"/>
        <c:minorTickMark val="none"/>
        <c:tickLblPos val="none"/>
        <c:crossAx val="152480384"/>
        <c:crosses val="autoZero"/>
        <c:crossBetween val="midCat"/>
      </c:valAx>
      <c:valAx>
        <c:axId val="152480384"/>
        <c:scaling>
          <c:orientation val="minMax"/>
          <c:max val="171"/>
          <c:min val="16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L</a:t>
                </a:r>
              </a:p>
            </c:rich>
          </c:tx>
          <c:layout/>
          <c:overlay val="0"/>
        </c:title>
        <c:numFmt formatCode="0.0" sourceLinked="0"/>
        <c:majorTickMark val="none"/>
        <c:minorTickMark val="none"/>
        <c:tickLblPos val="nextTo"/>
        <c:crossAx val="1524788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Distribuzione delle medie ogni 6 dati </a:t>
            </a:r>
            <a:r>
              <a:rPr lang="it-IT" baseline="0"/>
              <a:t> </a:t>
            </a:r>
            <a:br>
              <a:rPr lang="it-IT" baseline="0"/>
            </a:br>
            <a:r>
              <a:rPr lang="it-IT" baseline="0"/>
              <a:t>(colonna P)</a:t>
            </a:r>
            <a:endParaRPr lang="it-IT"/>
          </a:p>
        </c:rich>
      </c:tx>
      <c:layout>
        <c:manualLayout>
          <c:xMode val="edge"/>
          <c:yMode val="edge"/>
          <c:x val="0.17950200131584201"/>
          <c:y val="1.2925717527391705E-2"/>
        </c:manualLayout>
      </c:layout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yVal>
            <c:numRef>
              <c:f>'2.simulazione Medie'!$P$5:$P$203</c:f>
              <c:numCache>
                <c:formatCode>General</c:formatCode>
                <c:ptCount val="199"/>
                <c:pt idx="0" formatCode="0.00">
                  <c:v>167.06843534332634</c:v>
                </c:pt>
                <c:pt idx="6" formatCode="0.00">
                  <c:v>167.44821426314812</c:v>
                </c:pt>
                <c:pt idx="12" formatCode="0.00">
                  <c:v>167.71579096196703</c:v>
                </c:pt>
                <c:pt idx="18" formatCode="0.00">
                  <c:v>167.78349062213678</c:v>
                </c:pt>
                <c:pt idx="24" formatCode="0.00">
                  <c:v>167.81552032030589</c:v>
                </c:pt>
                <c:pt idx="30" formatCode="0.00">
                  <c:v>167.84158228354002</c:v>
                </c:pt>
                <c:pt idx="36" formatCode="0.00">
                  <c:v>167.28100197394005</c:v>
                </c:pt>
                <c:pt idx="42" formatCode="0.00">
                  <c:v>167.68729304602246</c:v>
                </c:pt>
                <c:pt idx="48" formatCode="0.00">
                  <c:v>167.75555917113977</c:v>
                </c:pt>
                <c:pt idx="54" formatCode="0.00">
                  <c:v>168.00779268960713</c:v>
                </c:pt>
                <c:pt idx="60" formatCode="0.00">
                  <c:v>168.24958265392013</c:v>
                </c:pt>
                <c:pt idx="66" formatCode="0.00">
                  <c:v>167.92315293943261</c:v>
                </c:pt>
                <c:pt idx="72" formatCode="0.00">
                  <c:v>167.31216514067256</c:v>
                </c:pt>
                <c:pt idx="78" formatCode="0.00">
                  <c:v>167.60414560328147</c:v>
                </c:pt>
                <c:pt idx="84" formatCode="0.00">
                  <c:v>167.49261718083363</c:v>
                </c:pt>
                <c:pt idx="90" formatCode="0.00">
                  <c:v>167.69993585126886</c:v>
                </c:pt>
                <c:pt idx="96" formatCode="0.00">
                  <c:v>167.97483136023013</c:v>
                </c:pt>
                <c:pt idx="102" formatCode="0.00">
                  <c:v>167.83735128745874</c:v>
                </c:pt>
                <c:pt idx="108" formatCode="0.00">
                  <c:v>167.66247110945127</c:v>
                </c:pt>
                <c:pt idx="114" formatCode="0.00">
                  <c:v>167.70253304191687</c:v>
                </c:pt>
                <c:pt idx="120" formatCode="0.00">
                  <c:v>167.6498665926608</c:v>
                </c:pt>
                <c:pt idx="126" formatCode="0.00">
                  <c:v>167.74853572590104</c:v>
                </c:pt>
                <c:pt idx="132" formatCode="0.00">
                  <c:v>168.08199675589151</c:v>
                </c:pt>
                <c:pt idx="138" formatCode="0.00">
                  <c:v>167.61417251687379</c:v>
                </c:pt>
                <c:pt idx="144" formatCode="0.00">
                  <c:v>167.82169442357571</c:v>
                </c:pt>
                <c:pt idx="150" formatCode="0.00">
                  <c:v>167.68268280697765</c:v>
                </c:pt>
                <c:pt idx="156" formatCode="0.00">
                  <c:v>167.88842645970334</c:v>
                </c:pt>
                <c:pt idx="162" formatCode="0.00">
                  <c:v>168.21602837782569</c:v>
                </c:pt>
                <c:pt idx="168" formatCode="0.00">
                  <c:v>168.15564832808491</c:v>
                </c:pt>
                <c:pt idx="174" formatCode="0.00">
                  <c:v>167.8622284234844</c:v>
                </c:pt>
                <c:pt idx="180" formatCode="0.00">
                  <c:v>167.95762538784413</c:v>
                </c:pt>
                <c:pt idx="186" formatCode="0.00">
                  <c:v>167.58637293598042</c:v>
                </c:pt>
                <c:pt idx="192" formatCode="0.00">
                  <c:v>167.37410593319242</c:v>
                </c:pt>
                <c:pt idx="198" formatCode="0.00">
                  <c:v>167.56139155919536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499328"/>
        <c:axId val="152500864"/>
      </c:scatterChart>
      <c:valAx>
        <c:axId val="152499328"/>
        <c:scaling>
          <c:orientation val="minMax"/>
          <c:max val="210"/>
          <c:min val="0"/>
        </c:scaling>
        <c:delete val="0"/>
        <c:axPos val="b"/>
        <c:majorTickMark val="none"/>
        <c:minorTickMark val="none"/>
        <c:tickLblPos val="none"/>
        <c:crossAx val="152500864"/>
        <c:crosses val="autoZero"/>
        <c:crossBetween val="midCat"/>
      </c:valAx>
      <c:valAx>
        <c:axId val="152500864"/>
        <c:scaling>
          <c:orientation val="minMax"/>
          <c:max val="171"/>
          <c:min val="16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Lm</a:t>
                </a:r>
              </a:p>
            </c:rich>
          </c:tx>
          <c:layout/>
          <c:overlay val="0"/>
        </c:title>
        <c:numFmt formatCode="0.0" sourceLinked="0"/>
        <c:majorTickMark val="none"/>
        <c:minorTickMark val="none"/>
        <c:tickLblPos val="nextTo"/>
        <c:crossAx val="1524993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Distribuzione dei dati e delle medie su N=6 punti</a:t>
            </a:r>
            <a:br>
              <a:rPr lang="it-IT"/>
            </a:br>
            <a:endParaRPr lang="it-IT"/>
          </a:p>
        </c:rich>
      </c:tx>
      <c:layout>
        <c:manualLayout>
          <c:xMode val="edge"/>
          <c:yMode val="edge"/>
          <c:x val="0.26030567955759037"/>
          <c:y val="4.0332146340270568E-3"/>
        </c:manualLayout>
      </c:layout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'2.simulazione Medie'!$B$2</c:f>
              <c:strCache>
                <c:ptCount val="1"/>
                <c:pt idx="0">
                  <c:v>H[cm]</c:v>
                </c:pt>
              </c:strCache>
            </c:strRef>
          </c:tx>
          <c:spPr>
            <a:ln w="28575">
              <a:noFill/>
            </a:ln>
          </c:spPr>
          <c:yVal>
            <c:numRef>
              <c:f>'2.simulazione Medie'!$B$5:$B$203</c:f>
              <c:numCache>
                <c:formatCode>0.0</c:formatCode>
                <c:ptCount val="199"/>
                <c:pt idx="0">
                  <c:v>167.82425490844466</c:v>
                </c:pt>
                <c:pt idx="1">
                  <c:v>163.43170014217498</c:v>
                </c:pt>
                <c:pt idx="2">
                  <c:v>165.35139465043991</c:v>
                </c:pt>
                <c:pt idx="3">
                  <c:v>165.99763622802374</c:v>
                </c:pt>
                <c:pt idx="4">
                  <c:v>164.52131878343613</c:v>
                </c:pt>
                <c:pt idx="5">
                  <c:v>165.09492208473512</c:v>
                </c:pt>
                <c:pt idx="6">
                  <c:v>164.89245145370222</c:v>
                </c:pt>
                <c:pt idx="7">
                  <c:v>165.39254272126149</c:v>
                </c:pt>
                <c:pt idx="8">
                  <c:v>167.37702423807312</c:v>
                </c:pt>
                <c:pt idx="9">
                  <c:v>167.19691432759936</c:v>
                </c:pt>
                <c:pt idx="10">
                  <c:v>164.58631228569689</c:v>
                </c:pt>
                <c:pt idx="11">
                  <c:v>165.47892361042074</c:v>
                </c:pt>
                <c:pt idx="12">
                  <c:v>164.75722943701976</c:v>
                </c:pt>
                <c:pt idx="13">
                  <c:v>165.74398260150571</c:v>
                </c:pt>
                <c:pt idx="14">
                  <c:v>164.58810781449324</c:v>
                </c:pt>
                <c:pt idx="15">
                  <c:v>165.19080216049355</c:v>
                </c:pt>
                <c:pt idx="16">
                  <c:v>166.62406642172749</c:v>
                </c:pt>
                <c:pt idx="17">
                  <c:v>164.83817101777953</c:v>
                </c:pt>
                <c:pt idx="18">
                  <c:v>166.95476688747476</c:v>
                </c:pt>
                <c:pt idx="19">
                  <c:v>166.09207076656986</c:v>
                </c:pt>
                <c:pt idx="20">
                  <c:v>165.60152527370309</c:v>
                </c:pt>
                <c:pt idx="21">
                  <c:v>166.35471752082466</c:v>
                </c:pt>
                <c:pt idx="22">
                  <c:v>167.840181341473</c:v>
                </c:pt>
                <c:pt idx="23">
                  <c:v>165.30394799661556</c:v>
                </c:pt>
                <c:pt idx="24">
                  <c:v>164.15039887990656</c:v>
                </c:pt>
                <c:pt idx="25">
                  <c:v>166.03811396192282</c:v>
                </c:pt>
                <c:pt idx="26">
                  <c:v>165.30680478717929</c:v>
                </c:pt>
                <c:pt idx="27">
                  <c:v>166.36758439137554</c:v>
                </c:pt>
                <c:pt idx="28">
                  <c:v>165.36485053277718</c:v>
                </c:pt>
                <c:pt idx="29">
                  <c:v>162.92831126603477</c:v>
                </c:pt>
                <c:pt idx="30">
                  <c:v>165.31530325879294</c:v>
                </c:pt>
                <c:pt idx="31">
                  <c:v>165.06431202843493</c:v>
                </c:pt>
                <c:pt idx="32">
                  <c:v>165.44610960203306</c:v>
                </c:pt>
                <c:pt idx="33">
                  <c:v>165.96049259561528</c:v>
                </c:pt>
                <c:pt idx="34">
                  <c:v>165.44059168864626</c:v>
                </c:pt>
                <c:pt idx="35">
                  <c:v>166.52420624772341</c:v>
                </c:pt>
                <c:pt idx="36">
                  <c:v>165.20609284033713</c:v>
                </c:pt>
                <c:pt idx="37">
                  <c:v>164.29919506693281</c:v>
                </c:pt>
                <c:pt idx="38">
                  <c:v>164.71682924490239</c:v>
                </c:pt>
                <c:pt idx="39">
                  <c:v>166.89416288043375</c:v>
                </c:pt>
                <c:pt idx="40">
                  <c:v>165.60399830789535</c:v>
                </c:pt>
                <c:pt idx="41">
                  <c:v>164.89468920631586</c:v>
                </c:pt>
                <c:pt idx="42">
                  <c:v>165.17644969375993</c:v>
                </c:pt>
                <c:pt idx="43">
                  <c:v>164.81956381657295</c:v>
                </c:pt>
                <c:pt idx="44">
                  <c:v>164.54202431107475</c:v>
                </c:pt>
                <c:pt idx="45">
                  <c:v>164.10301927082148</c:v>
                </c:pt>
                <c:pt idx="46">
                  <c:v>166.34265908405578</c:v>
                </c:pt>
                <c:pt idx="47">
                  <c:v>164.87531600017314</c:v>
                </c:pt>
                <c:pt idx="48">
                  <c:v>166.15575257079146</c:v>
                </c:pt>
                <c:pt idx="49">
                  <c:v>165.01190643903422</c:v>
                </c:pt>
                <c:pt idx="50">
                  <c:v>165.64539101348058</c:v>
                </c:pt>
                <c:pt idx="51">
                  <c:v>163.86494319412446</c:v>
                </c:pt>
                <c:pt idx="52">
                  <c:v>165.61708175153984</c:v>
                </c:pt>
                <c:pt idx="53">
                  <c:v>166.34977133705092</c:v>
                </c:pt>
                <c:pt idx="54">
                  <c:v>166.10244909136838</c:v>
                </c:pt>
                <c:pt idx="55">
                  <c:v>165.52819249099949</c:v>
                </c:pt>
                <c:pt idx="56">
                  <c:v>166.57231191673807</c:v>
                </c:pt>
                <c:pt idx="57">
                  <c:v>165.11238522731648</c:v>
                </c:pt>
                <c:pt idx="58">
                  <c:v>167.25442019338561</c:v>
                </c:pt>
                <c:pt idx="59">
                  <c:v>165.17207825938539</c:v>
                </c:pt>
                <c:pt idx="60">
                  <c:v>165.51385314001635</c:v>
                </c:pt>
                <c:pt idx="61">
                  <c:v>165.5875082602453</c:v>
                </c:pt>
                <c:pt idx="62">
                  <c:v>165.10540152373713</c:v>
                </c:pt>
                <c:pt idx="63">
                  <c:v>165.56583499293632</c:v>
                </c:pt>
                <c:pt idx="64">
                  <c:v>164.74866493733342</c:v>
                </c:pt>
                <c:pt idx="65">
                  <c:v>165.8120762992223</c:v>
                </c:pt>
                <c:pt idx="66">
                  <c:v>165.86171040408615</c:v>
                </c:pt>
                <c:pt idx="67">
                  <c:v>167.58421480426401</c:v>
                </c:pt>
                <c:pt idx="68">
                  <c:v>164.69066531805422</c:v>
                </c:pt>
                <c:pt idx="69">
                  <c:v>166.18667101428173</c:v>
                </c:pt>
                <c:pt idx="70">
                  <c:v>167.0934630936913</c:v>
                </c:pt>
                <c:pt idx="71">
                  <c:v>166.09091256180858</c:v>
                </c:pt>
                <c:pt idx="72">
                  <c:v>166.71938603592142</c:v>
                </c:pt>
                <c:pt idx="73">
                  <c:v>164.93218280139644</c:v>
                </c:pt>
                <c:pt idx="74">
                  <c:v>166.38058444588941</c:v>
                </c:pt>
                <c:pt idx="75">
                  <c:v>166.30909434912635</c:v>
                </c:pt>
                <c:pt idx="76">
                  <c:v>162.95240662296149</c:v>
                </c:pt>
                <c:pt idx="77">
                  <c:v>164.41066708542712</c:v>
                </c:pt>
                <c:pt idx="78">
                  <c:v>166.44737577639444</c:v>
                </c:pt>
                <c:pt idx="79">
                  <c:v>165.71420617796696</c:v>
                </c:pt>
                <c:pt idx="80">
                  <c:v>166.89782361714921</c:v>
                </c:pt>
                <c:pt idx="81">
                  <c:v>165.06383446570814</c:v>
                </c:pt>
                <c:pt idx="82">
                  <c:v>165.43578738769222</c:v>
                </c:pt>
                <c:pt idx="83">
                  <c:v>166.36412735032749</c:v>
                </c:pt>
                <c:pt idx="84">
                  <c:v>164.49128457377492</c:v>
                </c:pt>
                <c:pt idx="85">
                  <c:v>165.60087198684772</c:v>
                </c:pt>
                <c:pt idx="86">
                  <c:v>166.36719365598208</c:v>
                </c:pt>
                <c:pt idx="87">
                  <c:v>166.63045590813445</c:v>
                </c:pt>
                <c:pt idx="88">
                  <c:v>164.63641188638007</c:v>
                </c:pt>
                <c:pt idx="89">
                  <c:v>166.59590057298357</c:v>
                </c:pt>
                <c:pt idx="90">
                  <c:v>164.76320336043449</c:v>
                </c:pt>
                <c:pt idx="91">
                  <c:v>165.4784744074945</c:v>
                </c:pt>
                <c:pt idx="92">
                  <c:v>165.27364813961356</c:v>
                </c:pt>
                <c:pt idx="93">
                  <c:v>163.91288520939779</c:v>
                </c:pt>
                <c:pt idx="94">
                  <c:v>165.79310319824842</c:v>
                </c:pt>
                <c:pt idx="95">
                  <c:v>166.21822354592769</c:v>
                </c:pt>
                <c:pt idx="96">
                  <c:v>167.0337926358541</c:v>
                </c:pt>
                <c:pt idx="97">
                  <c:v>165.32984935285847</c:v>
                </c:pt>
                <c:pt idx="98">
                  <c:v>164.57734674352116</c:v>
                </c:pt>
                <c:pt idx="99">
                  <c:v>165.40652188184626</c:v>
                </c:pt>
                <c:pt idx="100">
                  <c:v>165.49029733658654</c:v>
                </c:pt>
                <c:pt idx="101">
                  <c:v>166.00616121906208</c:v>
                </c:pt>
                <c:pt idx="102">
                  <c:v>163.75090772353505</c:v>
                </c:pt>
                <c:pt idx="103">
                  <c:v>163.4199878231592</c:v>
                </c:pt>
                <c:pt idx="104">
                  <c:v>165.09516430633667</c:v>
                </c:pt>
                <c:pt idx="105">
                  <c:v>166.73389810963337</c:v>
                </c:pt>
                <c:pt idx="106">
                  <c:v>164.67374889273822</c:v>
                </c:pt>
                <c:pt idx="107">
                  <c:v>166.10182719460016</c:v>
                </c:pt>
                <c:pt idx="108">
                  <c:v>165.84353510250256</c:v>
                </c:pt>
                <c:pt idx="109">
                  <c:v>165.47619846816178</c:v>
                </c:pt>
                <c:pt idx="110">
                  <c:v>166.07449705049214</c:v>
                </c:pt>
                <c:pt idx="111">
                  <c:v>165.68241804154817</c:v>
                </c:pt>
                <c:pt idx="112">
                  <c:v>166.77720530840261</c:v>
                </c:pt>
                <c:pt idx="113">
                  <c:v>166.74224797058841</c:v>
                </c:pt>
                <c:pt idx="114">
                  <c:v>165.55138176774102</c:v>
                </c:pt>
                <c:pt idx="115">
                  <c:v>166.38665715083266</c:v>
                </c:pt>
                <c:pt idx="116">
                  <c:v>166.18889747817047</c:v>
                </c:pt>
                <c:pt idx="117">
                  <c:v>165.07828152701737</c:v>
                </c:pt>
                <c:pt idx="118">
                  <c:v>165.45746685906755</c:v>
                </c:pt>
                <c:pt idx="119">
                  <c:v>164.25404357772305</c:v>
                </c:pt>
                <c:pt idx="120">
                  <c:v>165.22896998523797</c:v>
                </c:pt>
                <c:pt idx="121">
                  <c:v>165.79971158071058</c:v>
                </c:pt>
                <c:pt idx="122">
                  <c:v>165.96215351486833</c:v>
                </c:pt>
                <c:pt idx="123">
                  <c:v>165.52579879827542</c:v>
                </c:pt>
                <c:pt idx="124">
                  <c:v>163.95164608359772</c:v>
                </c:pt>
                <c:pt idx="125">
                  <c:v>165.71394024056869</c:v>
                </c:pt>
                <c:pt idx="126">
                  <c:v>165.47407895903714</c:v>
                </c:pt>
                <c:pt idx="127">
                  <c:v>163.94900132625992</c:v>
                </c:pt>
                <c:pt idx="128">
                  <c:v>166.27638893490638</c:v>
                </c:pt>
                <c:pt idx="129">
                  <c:v>164.42921752841514</c:v>
                </c:pt>
                <c:pt idx="130">
                  <c:v>164.36556931763721</c:v>
                </c:pt>
                <c:pt idx="131">
                  <c:v>165.59901107981631</c:v>
                </c:pt>
                <c:pt idx="132">
                  <c:v>164.48987978992756</c:v>
                </c:pt>
                <c:pt idx="133">
                  <c:v>164.05439292320827</c:v>
                </c:pt>
                <c:pt idx="134">
                  <c:v>164.51230043223242</c:v>
                </c:pt>
                <c:pt idx="135">
                  <c:v>166.30412895817841</c:v>
                </c:pt>
                <c:pt idx="136">
                  <c:v>164.97681456085647</c:v>
                </c:pt>
                <c:pt idx="137">
                  <c:v>165.56365969849392</c:v>
                </c:pt>
                <c:pt idx="138">
                  <c:v>164.91817042378767</c:v>
                </c:pt>
                <c:pt idx="139">
                  <c:v>165.40892870586822</c:v>
                </c:pt>
                <c:pt idx="140">
                  <c:v>166.13795079243636</c:v>
                </c:pt>
                <c:pt idx="141">
                  <c:v>164.09209899438477</c:v>
                </c:pt>
                <c:pt idx="142">
                  <c:v>165.56019381096075</c:v>
                </c:pt>
                <c:pt idx="143">
                  <c:v>165.01636979274241</c:v>
                </c:pt>
                <c:pt idx="144">
                  <c:v>166.56106065212444</c:v>
                </c:pt>
                <c:pt idx="145">
                  <c:v>166.44967839043068</c:v>
                </c:pt>
                <c:pt idx="146">
                  <c:v>165.69420963398906</c:v>
                </c:pt>
                <c:pt idx="147">
                  <c:v>164.35564496644548</c:v>
                </c:pt>
                <c:pt idx="148">
                  <c:v>165.34328556603489</c:v>
                </c:pt>
                <c:pt idx="149">
                  <c:v>165.88105337992897</c:v>
                </c:pt>
                <c:pt idx="150">
                  <c:v>164.4496318885746</c:v>
                </c:pt>
                <c:pt idx="151">
                  <c:v>165.88052519091968</c:v>
                </c:pt>
                <c:pt idx="152">
                  <c:v>166.50914488344057</c:v>
                </c:pt>
                <c:pt idx="153">
                  <c:v>166.39391065533283</c:v>
                </c:pt>
                <c:pt idx="154">
                  <c:v>164.85757433800401</c:v>
                </c:pt>
                <c:pt idx="155">
                  <c:v>165.67357729661447</c:v>
                </c:pt>
                <c:pt idx="156">
                  <c:v>165.85658023543118</c:v>
                </c:pt>
                <c:pt idx="157">
                  <c:v>165.27744915909619</c:v>
                </c:pt>
                <c:pt idx="158">
                  <c:v>163.60314355253843</c:v>
                </c:pt>
                <c:pt idx="159">
                  <c:v>166.25051746552836</c:v>
                </c:pt>
                <c:pt idx="160">
                  <c:v>165.31133989563287</c:v>
                </c:pt>
                <c:pt idx="161">
                  <c:v>166.55547292511147</c:v>
                </c:pt>
                <c:pt idx="162">
                  <c:v>166.00447829969764</c:v>
                </c:pt>
                <c:pt idx="163">
                  <c:v>166.47476830747985</c:v>
                </c:pt>
                <c:pt idx="164">
                  <c:v>164.51435612299593</c:v>
                </c:pt>
                <c:pt idx="165">
                  <c:v>166.55166892238341</c:v>
                </c:pt>
                <c:pt idx="166">
                  <c:v>165.87410417308118</c:v>
                </c:pt>
                <c:pt idx="167">
                  <c:v>165.4705539111153</c:v>
                </c:pt>
                <c:pt idx="168">
                  <c:v>166.73018117061736</c:v>
                </c:pt>
                <c:pt idx="169">
                  <c:v>164.48355916112135</c:v>
                </c:pt>
                <c:pt idx="170">
                  <c:v>165.70951366267641</c:v>
                </c:pt>
                <c:pt idx="171">
                  <c:v>165.38269293798419</c:v>
                </c:pt>
                <c:pt idx="172">
                  <c:v>163.87369635592927</c:v>
                </c:pt>
                <c:pt idx="173">
                  <c:v>165.79506898229488</c:v>
                </c:pt>
                <c:pt idx="174">
                  <c:v>166.17774535617986</c:v>
                </c:pt>
                <c:pt idx="175">
                  <c:v>166.54115215173604</c:v>
                </c:pt>
                <c:pt idx="176">
                  <c:v>164.61850199720428</c:v>
                </c:pt>
                <c:pt idx="177">
                  <c:v>165.68116325339909</c:v>
                </c:pt>
                <c:pt idx="178">
                  <c:v>165.50010255605093</c:v>
                </c:pt>
                <c:pt idx="179">
                  <c:v>164.69233894199562</c:v>
                </c:pt>
                <c:pt idx="180">
                  <c:v>166.08965245986096</c:v>
                </c:pt>
                <c:pt idx="181">
                  <c:v>164.70541593238156</c:v>
                </c:pt>
                <c:pt idx="182">
                  <c:v>165.43935891605739</c:v>
                </c:pt>
                <c:pt idx="183">
                  <c:v>166.00506062581823</c:v>
                </c:pt>
                <c:pt idx="184">
                  <c:v>165.62448121229494</c:v>
                </c:pt>
                <c:pt idx="185">
                  <c:v>164.46782742227882</c:v>
                </c:pt>
                <c:pt idx="186">
                  <c:v>166.75118742709077</c:v>
                </c:pt>
                <c:pt idx="187">
                  <c:v>164.95562471238415</c:v>
                </c:pt>
                <c:pt idx="188">
                  <c:v>164.83580506725397</c:v>
                </c:pt>
                <c:pt idx="189">
                  <c:v>165.30176943012211</c:v>
                </c:pt>
                <c:pt idx="190">
                  <c:v>165.49197317301488</c:v>
                </c:pt>
                <c:pt idx="191">
                  <c:v>165.01510394413631</c:v>
                </c:pt>
                <c:pt idx="192">
                  <c:v>164.92161112026136</c:v>
                </c:pt>
                <c:pt idx="193">
                  <c:v>165.57749156895787</c:v>
                </c:pt>
                <c:pt idx="194">
                  <c:v>165.25123796474037</c:v>
                </c:pt>
                <c:pt idx="195">
                  <c:v>165.70450871056167</c:v>
                </c:pt>
                <c:pt idx="196">
                  <c:v>165.18120204143383</c:v>
                </c:pt>
                <c:pt idx="197">
                  <c:v>166.37848927997555</c:v>
                </c:pt>
                <c:pt idx="198">
                  <c:v>164.67211177344356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'2.simulazione Medie'!$O$2</c:f>
              <c:strCache>
                <c:ptCount val="1"/>
                <c:pt idx="0">
                  <c:v>&lt;H&gt;</c:v>
                </c:pt>
              </c:strCache>
            </c:strRef>
          </c:tx>
          <c:spPr>
            <a:ln w="28575">
              <a:noFill/>
            </a:ln>
          </c:spPr>
          <c:yVal>
            <c:numRef>
              <c:f>'2.simulazione Medie'!$O$5:$O$204</c:f>
              <c:numCache>
                <c:formatCode>General</c:formatCode>
                <c:ptCount val="200"/>
                <c:pt idx="0" formatCode="0.00">
                  <c:v>165.37020446620909</c:v>
                </c:pt>
                <c:pt idx="6" formatCode="0.00">
                  <c:v>165.82069477279231</c:v>
                </c:pt>
                <c:pt idx="12" formatCode="0.00">
                  <c:v>165.2903932421699</c:v>
                </c:pt>
                <c:pt idx="18" formatCode="0.00">
                  <c:v>166.35786829777683</c:v>
                </c:pt>
                <c:pt idx="24" formatCode="0.00">
                  <c:v>165.02601063653267</c:v>
                </c:pt>
                <c:pt idx="30" formatCode="0.00">
                  <c:v>165.62516923687431</c:v>
                </c:pt>
                <c:pt idx="36" formatCode="0.00">
                  <c:v>165.26916125780289</c:v>
                </c:pt>
                <c:pt idx="42" formatCode="0.00">
                  <c:v>164.97650536274301</c:v>
                </c:pt>
                <c:pt idx="48" formatCode="0.00">
                  <c:v>165.44080771767025</c:v>
                </c:pt>
                <c:pt idx="54" formatCode="0.00">
                  <c:v>165.9569728631989</c:v>
                </c:pt>
                <c:pt idx="60" formatCode="0.00">
                  <c:v>165.38888985891512</c:v>
                </c:pt>
                <c:pt idx="66" formatCode="0.00">
                  <c:v>166.25127286603097</c:v>
                </c:pt>
                <c:pt idx="72" formatCode="0.00">
                  <c:v>165.28405355678703</c:v>
                </c:pt>
                <c:pt idx="78" formatCode="0.00">
                  <c:v>165.98719246253975</c:v>
                </c:pt>
                <c:pt idx="84" formatCode="0.00">
                  <c:v>165.72035309735045</c:v>
                </c:pt>
                <c:pt idx="90" formatCode="0.00">
                  <c:v>165.23992297685274</c:v>
                </c:pt>
                <c:pt idx="96" formatCode="0.00">
                  <c:v>165.64066152828809</c:v>
                </c:pt>
                <c:pt idx="102" formatCode="0.00">
                  <c:v>164.96258900833379</c:v>
                </c:pt>
                <c:pt idx="108" formatCode="0.00">
                  <c:v>166.09935032361594</c:v>
                </c:pt>
                <c:pt idx="114" formatCode="0.00">
                  <c:v>165.48612139342535</c:v>
                </c:pt>
                <c:pt idx="120" formatCode="0.00">
                  <c:v>165.36370336720981</c:v>
                </c:pt>
                <c:pt idx="126" formatCode="0.00">
                  <c:v>165.01554452434536</c:v>
                </c:pt>
                <c:pt idx="132" formatCode="0.00">
                  <c:v>164.98352939381616</c:v>
                </c:pt>
                <c:pt idx="138" formatCode="0.00">
                  <c:v>165.18895208669667</c:v>
                </c:pt>
                <c:pt idx="144" formatCode="0.00">
                  <c:v>165.71415543149226</c:v>
                </c:pt>
                <c:pt idx="150" formatCode="0.00">
                  <c:v>165.6273940421477</c:v>
                </c:pt>
                <c:pt idx="156" formatCode="0.00">
                  <c:v>165.47575053888974</c:v>
                </c:pt>
                <c:pt idx="162" formatCode="0.00">
                  <c:v>165.81498828945888</c:v>
                </c:pt>
                <c:pt idx="168" formatCode="0.00">
                  <c:v>165.32911871177058</c:v>
                </c:pt>
                <c:pt idx="174" formatCode="0.00">
                  <c:v>165.53516737609428</c:v>
                </c:pt>
                <c:pt idx="180" formatCode="0.00">
                  <c:v>165.38863276144866</c:v>
                </c:pt>
                <c:pt idx="186" formatCode="0.00">
                  <c:v>165.39191062566704</c:v>
                </c:pt>
                <c:pt idx="192" formatCode="0.00">
                  <c:v>165.5024234476551</c:v>
                </c:pt>
                <c:pt idx="198" formatCode="0.00">
                  <c:v>166.3306795377728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538496"/>
        <c:axId val="152540288"/>
      </c:scatterChart>
      <c:valAx>
        <c:axId val="152538496"/>
        <c:scaling>
          <c:orientation val="minMax"/>
          <c:max val="210"/>
          <c:min val="0"/>
        </c:scaling>
        <c:delete val="0"/>
        <c:axPos val="b"/>
        <c:majorTickMark val="none"/>
        <c:minorTickMark val="none"/>
        <c:tickLblPos val="none"/>
        <c:crossAx val="152540288"/>
        <c:crosses val="autoZero"/>
        <c:crossBetween val="midCat"/>
      </c:valAx>
      <c:valAx>
        <c:axId val="152540288"/>
        <c:scaling>
          <c:orientation val="minMax"/>
          <c:max val="171"/>
          <c:min val="16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H</a:t>
                </a:r>
              </a:p>
            </c:rich>
          </c:tx>
          <c:layout/>
          <c:overlay val="0"/>
        </c:title>
        <c:numFmt formatCode="0.0" sourceLinked="0"/>
        <c:majorTickMark val="none"/>
        <c:minorTickMark val="none"/>
        <c:tickLblPos val="nextTo"/>
        <c:crossAx val="1525384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Distribuzione dei dati e delle medie su N=6 punti</a:t>
            </a:r>
            <a:br>
              <a:rPr lang="it-IT"/>
            </a:br>
            <a:endParaRPr lang="it-IT"/>
          </a:p>
        </c:rich>
      </c:tx>
      <c:layout>
        <c:manualLayout>
          <c:xMode val="edge"/>
          <c:yMode val="edge"/>
          <c:x val="0.20071818916214859"/>
          <c:y val="0.72194541949084312"/>
        </c:manualLayout>
      </c:layout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'2.simulazione Medie'!$B$2</c:f>
              <c:strCache>
                <c:ptCount val="1"/>
                <c:pt idx="0">
                  <c:v>H[cm]</c:v>
                </c:pt>
              </c:strCache>
            </c:strRef>
          </c:tx>
          <c:spPr>
            <a:ln w="28575">
              <a:noFill/>
            </a:ln>
          </c:spPr>
          <c:yVal>
            <c:numRef>
              <c:f>'2.simulazione Medie'!$C$5:$C$203</c:f>
              <c:numCache>
                <c:formatCode>0.0</c:formatCode>
                <c:ptCount val="199"/>
                <c:pt idx="0">
                  <c:v>165.68713777148795</c:v>
                </c:pt>
                <c:pt idx="1">
                  <c:v>166.88659389319696</c:v>
                </c:pt>
                <c:pt idx="2">
                  <c:v>165.73782058114199</c:v>
                </c:pt>
                <c:pt idx="3">
                  <c:v>168.70980735425792</c:v>
                </c:pt>
                <c:pt idx="4">
                  <c:v>166.71865284682366</c:v>
                </c:pt>
                <c:pt idx="5">
                  <c:v>167.20774822669884</c:v>
                </c:pt>
                <c:pt idx="6">
                  <c:v>168.26984906321749</c:v>
                </c:pt>
                <c:pt idx="7">
                  <c:v>165.82281068828641</c:v>
                </c:pt>
                <c:pt idx="8">
                  <c:v>167.32946672706885</c:v>
                </c:pt>
                <c:pt idx="9">
                  <c:v>168.31446628108313</c:v>
                </c:pt>
                <c:pt idx="10">
                  <c:v>167.31032841178356</c:v>
                </c:pt>
                <c:pt idx="11">
                  <c:v>167.54213697395801</c:v>
                </c:pt>
                <c:pt idx="12">
                  <c:v>168.80005157414141</c:v>
                </c:pt>
                <c:pt idx="13">
                  <c:v>167.13616718737177</c:v>
                </c:pt>
                <c:pt idx="14">
                  <c:v>166.79624383475763</c:v>
                </c:pt>
                <c:pt idx="15">
                  <c:v>167.160621889813</c:v>
                </c:pt>
                <c:pt idx="16">
                  <c:v>167.86766922550157</c:v>
                </c:pt>
                <c:pt idx="17">
                  <c:v>166.93303557562453</c:v>
                </c:pt>
                <c:pt idx="18">
                  <c:v>168.83642048874123</c:v>
                </c:pt>
                <c:pt idx="19">
                  <c:v>168.07627798240679</c:v>
                </c:pt>
                <c:pt idx="20">
                  <c:v>166.28861212454623</c:v>
                </c:pt>
                <c:pt idx="21">
                  <c:v>169.26280973676626</c:v>
                </c:pt>
                <c:pt idx="22">
                  <c:v>165.82331611951693</c:v>
                </c:pt>
                <c:pt idx="23">
                  <c:v>169.37501276131692</c:v>
                </c:pt>
                <c:pt idx="24">
                  <c:v>168.06984955302093</c:v>
                </c:pt>
                <c:pt idx="25">
                  <c:v>168.02439217585876</c:v>
                </c:pt>
                <c:pt idx="26">
                  <c:v>167.29366364150485</c:v>
                </c:pt>
                <c:pt idx="27">
                  <c:v>166.78455163768876</c:v>
                </c:pt>
                <c:pt idx="28">
                  <c:v>168.14598818271594</c:v>
                </c:pt>
                <c:pt idx="29">
                  <c:v>168.20654210006651</c:v>
                </c:pt>
                <c:pt idx="30">
                  <c:v>168.12996275500615</c:v>
                </c:pt>
                <c:pt idx="31">
                  <c:v>168.73307307206443</c:v>
                </c:pt>
                <c:pt idx="32">
                  <c:v>167.47095407641217</c:v>
                </c:pt>
                <c:pt idx="33">
                  <c:v>167.29622600872037</c:v>
                </c:pt>
                <c:pt idx="34">
                  <c:v>167.84883335668511</c:v>
                </c:pt>
                <c:pt idx="35">
                  <c:v>170.06881052356707</c:v>
                </c:pt>
                <c:pt idx="36">
                  <c:v>167.20308752786855</c:v>
                </c:pt>
                <c:pt idx="37">
                  <c:v>168.00991018533276</c:v>
                </c:pt>
                <c:pt idx="38">
                  <c:v>166.74799046136769</c:v>
                </c:pt>
                <c:pt idx="39">
                  <c:v>166.90697486837598</c:v>
                </c:pt>
                <c:pt idx="40">
                  <c:v>166.91692757291503</c:v>
                </c:pt>
                <c:pt idx="41">
                  <c:v>169.14847019592636</c:v>
                </c:pt>
                <c:pt idx="42">
                  <c:v>165.49543840095785</c:v>
                </c:pt>
                <c:pt idx="43">
                  <c:v>166.72281627141541</c:v>
                </c:pt>
                <c:pt idx="44">
                  <c:v>166.81050300261566</c:v>
                </c:pt>
                <c:pt idx="45">
                  <c:v>168.84790125262512</c:v>
                </c:pt>
                <c:pt idx="46">
                  <c:v>168.48432194248102</c:v>
                </c:pt>
                <c:pt idx="47">
                  <c:v>170.2214434672307</c:v>
                </c:pt>
                <c:pt idx="48">
                  <c:v>168.36615702853135</c:v>
                </c:pt>
                <c:pt idx="49">
                  <c:v>168.56531434983376</c:v>
                </c:pt>
                <c:pt idx="50">
                  <c:v>168.54543538656327</c:v>
                </c:pt>
                <c:pt idx="51">
                  <c:v>164.81359935797056</c:v>
                </c:pt>
                <c:pt idx="52">
                  <c:v>169.07092648158527</c:v>
                </c:pt>
                <c:pt idx="53">
                  <c:v>167.98099724691264</c:v>
                </c:pt>
                <c:pt idx="54">
                  <c:v>167.30545967307594</c:v>
                </c:pt>
                <c:pt idx="55">
                  <c:v>168.64704617609573</c:v>
                </c:pt>
                <c:pt idx="56">
                  <c:v>167.30499887893086</c:v>
                </c:pt>
                <c:pt idx="57">
                  <c:v>166.95565713189833</c:v>
                </c:pt>
                <c:pt idx="58">
                  <c:v>167.95271577611777</c:v>
                </c:pt>
                <c:pt idx="59">
                  <c:v>167.69175827336989</c:v>
                </c:pt>
                <c:pt idx="60">
                  <c:v>167.69625060173914</c:v>
                </c:pt>
                <c:pt idx="61">
                  <c:v>167.89579823873262</c:v>
                </c:pt>
                <c:pt idx="62">
                  <c:v>167.7667321470397</c:v>
                </c:pt>
                <c:pt idx="63">
                  <c:v>170.8615099990715</c:v>
                </c:pt>
                <c:pt idx="64">
                  <c:v>166.97427878314448</c:v>
                </c:pt>
                <c:pt idx="65">
                  <c:v>166.86730633321324</c:v>
                </c:pt>
                <c:pt idx="66">
                  <c:v>169.60938473688515</c:v>
                </c:pt>
                <c:pt idx="67">
                  <c:v>167.93500545984253</c:v>
                </c:pt>
                <c:pt idx="68">
                  <c:v>168.06813102833067</c:v>
                </c:pt>
                <c:pt idx="69">
                  <c:v>168.82142921120212</c:v>
                </c:pt>
                <c:pt idx="70">
                  <c:v>168.06649711229161</c:v>
                </c:pt>
                <c:pt idx="71">
                  <c:v>169.4376157151959</c:v>
                </c:pt>
                <c:pt idx="72">
                  <c:v>167.55407434886598</c:v>
                </c:pt>
                <c:pt idx="73">
                  <c:v>166.53178317141183</c:v>
                </c:pt>
                <c:pt idx="74">
                  <c:v>166.71846849466999</c:v>
                </c:pt>
                <c:pt idx="75">
                  <c:v>166.48914011563002</c:v>
                </c:pt>
                <c:pt idx="76">
                  <c:v>167.8195136991466</c:v>
                </c:pt>
                <c:pt idx="77">
                  <c:v>166.81087994295311</c:v>
                </c:pt>
                <c:pt idx="78">
                  <c:v>166.73038059515605</c:v>
                </c:pt>
                <c:pt idx="79">
                  <c:v>166.60939086083567</c:v>
                </c:pt>
                <c:pt idx="80">
                  <c:v>168.39393428477987</c:v>
                </c:pt>
                <c:pt idx="81">
                  <c:v>169.4640858932766</c:v>
                </c:pt>
                <c:pt idx="82">
                  <c:v>166.52245338718313</c:v>
                </c:pt>
                <c:pt idx="83">
                  <c:v>169.68466450020614</c:v>
                </c:pt>
                <c:pt idx="84">
                  <c:v>167.53501956180099</c:v>
                </c:pt>
                <c:pt idx="85">
                  <c:v>165.74645428973108</c:v>
                </c:pt>
                <c:pt idx="86">
                  <c:v>167.60810333417345</c:v>
                </c:pt>
                <c:pt idx="87">
                  <c:v>167.74696932567193</c:v>
                </c:pt>
                <c:pt idx="88">
                  <c:v>167.38894755258855</c:v>
                </c:pt>
                <c:pt idx="89">
                  <c:v>167.42795941543983</c:v>
                </c:pt>
                <c:pt idx="90">
                  <c:v>169.25195212979452</c:v>
                </c:pt>
                <c:pt idx="91">
                  <c:v>168.14942361918355</c:v>
                </c:pt>
                <c:pt idx="92">
                  <c:v>167.98475865681957</c:v>
                </c:pt>
                <c:pt idx="93">
                  <c:v>166.08658392313285</c:v>
                </c:pt>
                <c:pt idx="94">
                  <c:v>166.42827099744642</c:v>
                </c:pt>
                <c:pt idx="95">
                  <c:v>166.95517486247132</c:v>
                </c:pt>
                <c:pt idx="96">
                  <c:v>168.71790000471603</c:v>
                </c:pt>
                <c:pt idx="97">
                  <c:v>167.59065304763237</c:v>
                </c:pt>
                <c:pt idx="98">
                  <c:v>169.32144782955024</c:v>
                </c:pt>
                <c:pt idx="99">
                  <c:v>166.51319344194175</c:v>
                </c:pt>
                <c:pt idx="100">
                  <c:v>168.85515558178821</c:v>
                </c:pt>
                <c:pt idx="101">
                  <c:v>167.68244646224701</c:v>
                </c:pt>
                <c:pt idx="102">
                  <c:v>165.86701076985017</c:v>
                </c:pt>
                <c:pt idx="103">
                  <c:v>168.85337414494558</c:v>
                </c:pt>
                <c:pt idx="104">
                  <c:v>169.26772660083577</c:v>
                </c:pt>
                <c:pt idx="105">
                  <c:v>167.07940571879436</c:v>
                </c:pt>
                <c:pt idx="106">
                  <c:v>168.12076999764895</c:v>
                </c:pt>
                <c:pt idx="107">
                  <c:v>168.14826257204095</c:v>
                </c:pt>
                <c:pt idx="108">
                  <c:v>169.75555239900547</c:v>
                </c:pt>
                <c:pt idx="109">
                  <c:v>166.90681361130746</c:v>
                </c:pt>
                <c:pt idx="110">
                  <c:v>165.7504812988858</c:v>
                </c:pt>
                <c:pt idx="111">
                  <c:v>168.62411576127303</c:v>
                </c:pt>
                <c:pt idx="112">
                  <c:v>167.83200618650059</c:v>
                </c:pt>
                <c:pt idx="113">
                  <c:v>166.88461456013081</c:v>
                </c:pt>
                <c:pt idx="114">
                  <c:v>166.96880533750294</c:v>
                </c:pt>
                <c:pt idx="115">
                  <c:v>167.64216866728495</c:v>
                </c:pt>
                <c:pt idx="116">
                  <c:v>167.59461825294733</c:v>
                </c:pt>
                <c:pt idx="117">
                  <c:v>168.66553501967434</c:v>
                </c:pt>
                <c:pt idx="118">
                  <c:v>167.75040123191741</c:v>
                </c:pt>
                <c:pt idx="119">
                  <c:v>166.13654786805296</c:v>
                </c:pt>
                <c:pt idx="120">
                  <c:v>167.3151628942048</c:v>
                </c:pt>
                <c:pt idx="121">
                  <c:v>168.76979390549334</c:v>
                </c:pt>
                <c:pt idx="122">
                  <c:v>168.69270968346689</c:v>
                </c:pt>
                <c:pt idx="123">
                  <c:v>167.48958755862381</c:v>
                </c:pt>
                <c:pt idx="124">
                  <c:v>166.54695355239107</c:v>
                </c:pt>
                <c:pt idx="125">
                  <c:v>167.91572566399921</c:v>
                </c:pt>
                <c:pt idx="126">
                  <c:v>165.8501030092547</c:v>
                </c:pt>
                <c:pt idx="127">
                  <c:v>167.05994813701895</c:v>
                </c:pt>
                <c:pt idx="128">
                  <c:v>169.05423178959276</c:v>
                </c:pt>
                <c:pt idx="129">
                  <c:v>167.80444973256277</c:v>
                </c:pt>
                <c:pt idx="130">
                  <c:v>168.23323750455569</c:v>
                </c:pt>
                <c:pt idx="131">
                  <c:v>167.82057803309738</c:v>
                </c:pt>
                <c:pt idx="132">
                  <c:v>168.40021197105486</c:v>
                </c:pt>
                <c:pt idx="133">
                  <c:v>168.22378257780426</c:v>
                </c:pt>
                <c:pt idx="134">
                  <c:v>167.49782061534742</c:v>
                </c:pt>
                <c:pt idx="135">
                  <c:v>167.5409938887218</c:v>
                </c:pt>
                <c:pt idx="136">
                  <c:v>169.04363292489239</c:v>
                </c:pt>
                <c:pt idx="137">
                  <c:v>168.83711485769808</c:v>
                </c:pt>
                <c:pt idx="138">
                  <c:v>168.09195051211898</c:v>
                </c:pt>
                <c:pt idx="139">
                  <c:v>168.12631486195195</c:v>
                </c:pt>
                <c:pt idx="140">
                  <c:v>168.8103658849642</c:v>
                </c:pt>
                <c:pt idx="141">
                  <c:v>166.24777946436112</c:v>
                </c:pt>
                <c:pt idx="142">
                  <c:v>166.74307923510466</c:v>
                </c:pt>
                <c:pt idx="143">
                  <c:v>168.30347252068688</c:v>
                </c:pt>
                <c:pt idx="144">
                  <c:v>165.40484471804297</c:v>
                </c:pt>
                <c:pt idx="145">
                  <c:v>169.20041609190804</c:v>
                </c:pt>
                <c:pt idx="146">
                  <c:v>168.38567812567098</c:v>
                </c:pt>
                <c:pt idx="147">
                  <c:v>166.82782375392844</c:v>
                </c:pt>
                <c:pt idx="148">
                  <c:v>166.94423118668269</c:v>
                </c:pt>
                <c:pt idx="149">
                  <c:v>169.74056557148523</c:v>
                </c:pt>
                <c:pt idx="150">
                  <c:v>169.72688661507001</c:v>
                </c:pt>
                <c:pt idx="151">
                  <c:v>166.97174072795175</c:v>
                </c:pt>
                <c:pt idx="152">
                  <c:v>167.9021049115828</c:v>
                </c:pt>
                <c:pt idx="153">
                  <c:v>167.11265253343413</c:v>
                </c:pt>
                <c:pt idx="154">
                  <c:v>166.92708498649972</c:v>
                </c:pt>
                <c:pt idx="155">
                  <c:v>166.57927545887978</c:v>
                </c:pt>
                <c:pt idx="156">
                  <c:v>167.46148335591243</c:v>
                </c:pt>
                <c:pt idx="157">
                  <c:v>167.82066190853956</c:v>
                </c:pt>
                <c:pt idx="158">
                  <c:v>168.41829559754436</c:v>
                </c:pt>
                <c:pt idx="159">
                  <c:v>167.90664197436229</c:v>
                </c:pt>
                <c:pt idx="160">
                  <c:v>169.09828657543471</c:v>
                </c:pt>
                <c:pt idx="161">
                  <c:v>167.18208043237968</c:v>
                </c:pt>
                <c:pt idx="162">
                  <c:v>169.46946589619904</c:v>
                </c:pt>
                <c:pt idx="163">
                  <c:v>167.36975451227593</c:v>
                </c:pt>
                <c:pt idx="164">
                  <c:v>167.18524473713532</c:v>
                </c:pt>
                <c:pt idx="165">
                  <c:v>166.97234960724995</c:v>
                </c:pt>
                <c:pt idx="166">
                  <c:v>165.90413351669898</c:v>
                </c:pt>
                <c:pt idx="167">
                  <c:v>167.86005351364801</c:v>
                </c:pt>
                <c:pt idx="168">
                  <c:v>169.90224787207674</c:v>
                </c:pt>
                <c:pt idx="169">
                  <c:v>169.28479852931403</c:v>
                </c:pt>
                <c:pt idx="170">
                  <c:v>169.00491585440702</c:v>
                </c:pt>
                <c:pt idx="171">
                  <c:v>169.20731973925186</c:v>
                </c:pt>
                <c:pt idx="172">
                  <c:v>167.29734587927129</c:v>
                </c:pt>
                <c:pt idx="173">
                  <c:v>167.45875599000604</c:v>
                </c:pt>
                <c:pt idx="174">
                  <c:v>167.22465575927271</c:v>
                </c:pt>
                <c:pt idx="175">
                  <c:v>167.78688301679315</c:v>
                </c:pt>
                <c:pt idx="176">
                  <c:v>166.88577029810185</c:v>
                </c:pt>
                <c:pt idx="177">
                  <c:v>167.50379034235456</c:v>
                </c:pt>
                <c:pt idx="178">
                  <c:v>168.72518255408804</c:v>
                </c:pt>
                <c:pt idx="179">
                  <c:v>168.56378696101513</c:v>
                </c:pt>
                <c:pt idx="180">
                  <c:v>168.65958972001107</c:v>
                </c:pt>
                <c:pt idx="181">
                  <c:v>166.52771770541821</c:v>
                </c:pt>
                <c:pt idx="182">
                  <c:v>167.12305263367182</c:v>
                </c:pt>
                <c:pt idx="183">
                  <c:v>169.62185524411726</c:v>
                </c:pt>
                <c:pt idx="184">
                  <c:v>166.02666449698913</c:v>
                </c:pt>
                <c:pt idx="185">
                  <c:v>170.81268521677055</c:v>
                </c:pt>
                <c:pt idx="186">
                  <c:v>169.66269551182288</c:v>
                </c:pt>
                <c:pt idx="187">
                  <c:v>166.47650098201379</c:v>
                </c:pt>
                <c:pt idx="188">
                  <c:v>165.96286462499467</c:v>
                </c:pt>
                <c:pt idx="189">
                  <c:v>168.70262774263202</c:v>
                </c:pt>
                <c:pt idx="190">
                  <c:v>169.06919334452368</c:v>
                </c:pt>
                <c:pt idx="191">
                  <c:v>168.39853142479302</c:v>
                </c:pt>
                <c:pt idx="192">
                  <c:v>168.81871323728143</c:v>
                </c:pt>
                <c:pt idx="193">
                  <c:v>165.64499661602733</c:v>
                </c:pt>
                <c:pt idx="194">
                  <c:v>165.91239605012493</c:v>
                </c:pt>
                <c:pt idx="195">
                  <c:v>167.21520982559062</c:v>
                </c:pt>
                <c:pt idx="196">
                  <c:v>168.09426376763341</c:v>
                </c:pt>
                <c:pt idx="197">
                  <c:v>167.33695687662126</c:v>
                </c:pt>
                <c:pt idx="198">
                  <c:v>168.40363785996746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'2.simulazione Medie'!$O$2</c:f>
              <c:strCache>
                <c:ptCount val="1"/>
                <c:pt idx="0">
                  <c:v>&lt;H&gt;</c:v>
                </c:pt>
              </c:strCache>
            </c:strRef>
          </c:tx>
          <c:spPr>
            <a:ln w="28575">
              <a:noFill/>
            </a:ln>
          </c:spPr>
          <c:yVal>
            <c:numRef>
              <c:f>'2.simulazione Medie'!$P$5:$P$204</c:f>
              <c:numCache>
                <c:formatCode>General</c:formatCode>
                <c:ptCount val="200"/>
                <c:pt idx="0" formatCode="0.00">
                  <c:v>167.06843534332634</c:v>
                </c:pt>
                <c:pt idx="6" formatCode="0.00">
                  <c:v>167.44821426314812</c:v>
                </c:pt>
                <c:pt idx="12" formatCode="0.00">
                  <c:v>167.71579096196703</c:v>
                </c:pt>
                <c:pt idx="18" formatCode="0.00">
                  <c:v>167.78349062213678</c:v>
                </c:pt>
                <c:pt idx="24" formatCode="0.00">
                  <c:v>167.81552032030589</c:v>
                </c:pt>
                <c:pt idx="30" formatCode="0.00">
                  <c:v>167.84158228354002</c:v>
                </c:pt>
                <c:pt idx="36" formatCode="0.00">
                  <c:v>167.28100197394005</c:v>
                </c:pt>
                <c:pt idx="42" formatCode="0.00">
                  <c:v>167.68729304602246</c:v>
                </c:pt>
                <c:pt idx="48" formatCode="0.00">
                  <c:v>167.75555917113977</c:v>
                </c:pt>
                <c:pt idx="54" formatCode="0.00">
                  <c:v>168.00779268960713</c:v>
                </c:pt>
                <c:pt idx="60" formatCode="0.00">
                  <c:v>168.24958265392013</c:v>
                </c:pt>
                <c:pt idx="66" formatCode="0.00">
                  <c:v>167.92315293943261</c:v>
                </c:pt>
                <c:pt idx="72" formatCode="0.00">
                  <c:v>167.31216514067256</c:v>
                </c:pt>
                <c:pt idx="78" formatCode="0.00">
                  <c:v>167.60414560328147</c:v>
                </c:pt>
                <c:pt idx="84" formatCode="0.00">
                  <c:v>167.49261718083363</c:v>
                </c:pt>
                <c:pt idx="90" formatCode="0.00">
                  <c:v>167.69993585126886</c:v>
                </c:pt>
                <c:pt idx="96" formatCode="0.00">
                  <c:v>167.97483136023013</c:v>
                </c:pt>
                <c:pt idx="102" formatCode="0.00">
                  <c:v>167.83735128745874</c:v>
                </c:pt>
                <c:pt idx="108" formatCode="0.00">
                  <c:v>167.66247110945127</c:v>
                </c:pt>
                <c:pt idx="114" formatCode="0.00">
                  <c:v>167.70253304191687</c:v>
                </c:pt>
                <c:pt idx="120" formatCode="0.00">
                  <c:v>167.6498665926608</c:v>
                </c:pt>
                <c:pt idx="126" formatCode="0.00">
                  <c:v>167.74853572590104</c:v>
                </c:pt>
                <c:pt idx="132" formatCode="0.00">
                  <c:v>168.08199675589151</c:v>
                </c:pt>
                <c:pt idx="138" formatCode="0.00">
                  <c:v>167.61417251687379</c:v>
                </c:pt>
                <c:pt idx="144" formatCode="0.00">
                  <c:v>167.82169442357571</c:v>
                </c:pt>
                <c:pt idx="150" formatCode="0.00">
                  <c:v>167.68268280697765</c:v>
                </c:pt>
                <c:pt idx="156" formatCode="0.00">
                  <c:v>167.88842645970334</c:v>
                </c:pt>
                <c:pt idx="162" formatCode="0.00">
                  <c:v>168.21602837782569</c:v>
                </c:pt>
                <c:pt idx="168" formatCode="0.00">
                  <c:v>168.15564832808491</c:v>
                </c:pt>
                <c:pt idx="174" formatCode="0.00">
                  <c:v>167.8622284234844</c:v>
                </c:pt>
                <c:pt idx="180" formatCode="0.00">
                  <c:v>167.95762538784413</c:v>
                </c:pt>
                <c:pt idx="186" formatCode="0.00">
                  <c:v>167.58637293598042</c:v>
                </c:pt>
                <c:pt idx="192" formatCode="0.00">
                  <c:v>167.37410593319242</c:v>
                </c:pt>
                <c:pt idx="198" formatCode="0.00">
                  <c:v>167.56139155919536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581632"/>
        <c:axId val="152583168"/>
      </c:scatterChart>
      <c:valAx>
        <c:axId val="152581632"/>
        <c:scaling>
          <c:orientation val="minMax"/>
          <c:max val="210"/>
          <c:min val="0"/>
        </c:scaling>
        <c:delete val="0"/>
        <c:axPos val="b"/>
        <c:majorTickMark val="none"/>
        <c:minorTickMark val="none"/>
        <c:tickLblPos val="none"/>
        <c:crossAx val="152583168"/>
        <c:crosses val="autoZero"/>
        <c:crossBetween val="midCat"/>
      </c:valAx>
      <c:valAx>
        <c:axId val="152583168"/>
        <c:scaling>
          <c:orientation val="minMax"/>
          <c:max val="171"/>
          <c:min val="16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L</a:t>
                </a:r>
              </a:p>
            </c:rich>
          </c:tx>
          <c:layout/>
          <c:overlay val="0"/>
        </c:title>
        <c:numFmt formatCode="0.0" sourceLinked="0"/>
        <c:majorTickMark val="none"/>
        <c:minorTickMark val="none"/>
        <c:tickLblPos val="nextTo"/>
        <c:crossAx val="1525816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Differenze (L-H) e differenze di medie  (L</a:t>
            </a:r>
            <a:r>
              <a:rPr lang="it-IT" baseline="-25000"/>
              <a:t>m</a:t>
            </a:r>
            <a:r>
              <a:rPr lang="it-IT"/>
              <a:t>-H</a:t>
            </a:r>
            <a:r>
              <a:rPr lang="it-IT" baseline="-25000"/>
              <a:t>m</a:t>
            </a:r>
            <a:r>
              <a:rPr lang="it-IT"/>
              <a:t>)</a:t>
            </a:r>
            <a:r>
              <a:rPr lang="it-IT" baseline="0"/>
              <a:t> </a:t>
            </a:r>
            <a:r>
              <a:rPr lang="it-IT"/>
              <a:t> (N=6)</a:t>
            </a:r>
          </a:p>
        </c:rich>
      </c:tx>
      <c:layout>
        <c:manualLayout>
          <c:xMode val="edge"/>
          <c:yMode val="edge"/>
          <c:x val="0.18575665157458726"/>
          <c:y val="4.0331516086714652E-3"/>
        </c:manualLayout>
      </c:layout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yVal>
            <c:numRef>
              <c:f>'2.simulazione Medie'!$D$5:$D$203</c:f>
              <c:numCache>
                <c:formatCode>0.0</c:formatCode>
                <c:ptCount val="199"/>
                <c:pt idx="0">
                  <c:v>-2.1371171369567037</c:v>
                </c:pt>
                <c:pt idx="1">
                  <c:v>3.4548937510219844</c:v>
                </c:pt>
                <c:pt idx="2">
                  <c:v>0.38642593070207454</c:v>
                </c:pt>
                <c:pt idx="3">
                  <c:v>2.7121711262341819</c:v>
                </c:pt>
                <c:pt idx="4">
                  <c:v>2.1973340633875296</c:v>
                </c:pt>
                <c:pt idx="5">
                  <c:v>2.1128261419637226</c:v>
                </c:pt>
                <c:pt idx="6">
                  <c:v>3.3773976095152705</c:v>
                </c:pt>
                <c:pt idx="7">
                  <c:v>0.43026796702491765</c:v>
                </c:pt>
                <c:pt idx="8">
                  <c:v>-4.7557511004271191E-2</c:v>
                </c:pt>
                <c:pt idx="9">
                  <c:v>1.117551953483769</c:v>
                </c:pt>
                <c:pt idx="10">
                  <c:v>2.7240161260866671</c:v>
                </c:pt>
                <c:pt idx="11">
                  <c:v>2.0632133635372725</c:v>
                </c:pt>
                <c:pt idx="12">
                  <c:v>4.0428221371216466</c:v>
                </c:pt>
                <c:pt idx="13">
                  <c:v>1.3921845858660618</c:v>
                </c:pt>
                <c:pt idx="14">
                  <c:v>2.2081360202643907</c:v>
                </c:pt>
                <c:pt idx="15">
                  <c:v>1.9698197293194539</c:v>
                </c:pt>
                <c:pt idx="16">
                  <c:v>1.2436028037740812</c:v>
                </c:pt>
                <c:pt idx="17">
                  <c:v>2.0948645578449998</c:v>
                </c:pt>
                <c:pt idx="18">
                  <c:v>1.8816536012664642</c:v>
                </c:pt>
                <c:pt idx="19">
                  <c:v>1.9842072158369319</c:v>
                </c:pt>
                <c:pt idx="20">
                  <c:v>0.68708685084314425</c:v>
                </c:pt>
                <c:pt idx="21">
                  <c:v>2.9080922159415934</c:v>
                </c:pt>
                <c:pt idx="22">
                  <c:v>-2.016865221956067</c:v>
                </c:pt>
                <c:pt idx="23">
                  <c:v>4.0710647647013616</c:v>
                </c:pt>
                <c:pt idx="24">
                  <c:v>3.919450673114369</c:v>
                </c:pt>
                <c:pt idx="25">
                  <c:v>1.9862782139359467</c:v>
                </c:pt>
                <c:pt idx="26">
                  <c:v>1.9868588543255612</c:v>
                </c:pt>
                <c:pt idx="27">
                  <c:v>0.41696724631322013</c:v>
                </c:pt>
                <c:pt idx="28">
                  <c:v>2.7811376499387563</c:v>
                </c:pt>
                <c:pt idx="29">
                  <c:v>5.2782308340317456</c:v>
                </c:pt>
                <c:pt idx="30">
                  <c:v>2.8146594962132099</c:v>
                </c:pt>
                <c:pt idx="31">
                  <c:v>3.6687610436295017</c:v>
                </c:pt>
                <c:pt idx="32">
                  <c:v>2.0248444743791083</c:v>
                </c:pt>
                <c:pt idx="33">
                  <c:v>1.3357334131050891</c:v>
                </c:pt>
                <c:pt idx="34">
                  <c:v>2.4082416680388405</c:v>
                </c:pt>
                <c:pt idx="35">
                  <c:v>3.5446042758436533</c:v>
                </c:pt>
                <c:pt idx="36">
                  <c:v>1.9969946875314122</c:v>
                </c:pt>
                <c:pt idx="37">
                  <c:v>3.7107151183999463</c:v>
                </c:pt>
                <c:pt idx="38">
                  <c:v>2.031161216465307</c:v>
                </c:pt>
                <c:pt idx="39">
                  <c:v>1.2811987942228598E-2</c:v>
                </c:pt>
                <c:pt idx="40">
                  <c:v>1.312929265019676</c:v>
                </c:pt>
                <c:pt idx="41">
                  <c:v>4.2537809896105045</c:v>
                </c:pt>
                <c:pt idx="42">
                  <c:v>0.31898870719791717</c:v>
                </c:pt>
                <c:pt idx="43">
                  <c:v>1.903252454842459</c:v>
                </c:pt>
                <c:pt idx="44">
                  <c:v>2.2684786915409063</c:v>
                </c:pt>
                <c:pt idx="45">
                  <c:v>4.7448819818036441</c:v>
                </c:pt>
                <c:pt idx="46">
                  <c:v>2.1416628584252351</c:v>
                </c:pt>
                <c:pt idx="47">
                  <c:v>5.3461274670575563</c:v>
                </c:pt>
                <c:pt idx="48">
                  <c:v>2.2104044577398838</c:v>
                </c:pt>
                <c:pt idx="49">
                  <c:v>3.5534079107995353</c:v>
                </c:pt>
                <c:pt idx="50">
                  <c:v>2.900044373082693</c:v>
                </c:pt>
                <c:pt idx="51">
                  <c:v>0.94865616384609552</c:v>
                </c:pt>
                <c:pt idx="52">
                  <c:v>3.4538447300454322</c:v>
                </c:pt>
                <c:pt idx="53">
                  <c:v>1.6312259098617119</c:v>
                </c:pt>
                <c:pt idx="54">
                  <c:v>1.2030105817075594</c:v>
                </c:pt>
                <c:pt idx="55">
                  <c:v>3.1188536850962407</c:v>
                </c:pt>
                <c:pt idx="56">
                  <c:v>0.73268696219278695</c:v>
                </c:pt>
                <c:pt idx="57">
                  <c:v>1.8432719045818544</c:v>
                </c:pt>
                <c:pt idx="58">
                  <c:v>0.69829558273215753</c:v>
                </c:pt>
                <c:pt idx="59">
                  <c:v>2.5196800139844981</c:v>
                </c:pt>
                <c:pt idx="60">
                  <c:v>2.1823974617227861</c:v>
                </c:pt>
                <c:pt idx="61">
                  <c:v>2.3082899784873234</c:v>
                </c:pt>
                <c:pt idx="62">
                  <c:v>2.6613306233025753</c:v>
                </c:pt>
                <c:pt idx="63">
                  <c:v>5.295675006135184</c:v>
                </c:pt>
                <c:pt idx="64">
                  <c:v>2.2256138458110684</c:v>
                </c:pt>
                <c:pt idx="65">
                  <c:v>1.055230033990938</c:v>
                </c:pt>
                <c:pt idx="66">
                  <c:v>3.7476743327989936</c:v>
                </c:pt>
                <c:pt idx="67">
                  <c:v>0.35079065557852118</c:v>
                </c:pt>
                <c:pt idx="68">
                  <c:v>3.3774657102764536</c:v>
                </c:pt>
                <c:pt idx="69">
                  <c:v>2.6347581969203873</c:v>
                </c:pt>
                <c:pt idx="70">
                  <c:v>0.97303401860031613</c:v>
                </c:pt>
                <c:pt idx="71">
                  <c:v>3.3467031533873239</c:v>
                </c:pt>
                <c:pt idx="72">
                  <c:v>0.83468831294456436</c:v>
                </c:pt>
                <c:pt idx="73">
                  <c:v>1.5996003700153949</c:v>
                </c:pt>
                <c:pt idx="74">
                  <c:v>0.33788404878058031</c:v>
                </c:pt>
                <c:pt idx="75">
                  <c:v>0.18004576650366744</c:v>
                </c:pt>
                <c:pt idx="76">
                  <c:v>4.867107076185107</c:v>
                </c:pt>
                <c:pt idx="77">
                  <c:v>2.400212857525986</c:v>
                </c:pt>
                <c:pt idx="78">
                  <c:v>0.28300481876161143</c:v>
                </c:pt>
                <c:pt idx="79">
                  <c:v>0.89518468286871666</c:v>
                </c:pt>
                <c:pt idx="80">
                  <c:v>1.4961106676306599</c:v>
                </c:pt>
                <c:pt idx="81">
                  <c:v>4.4002514275684632</c:v>
                </c:pt>
                <c:pt idx="82">
                  <c:v>1.0866659994909185</c:v>
                </c:pt>
                <c:pt idx="83">
                  <c:v>3.3205371498786462</c:v>
                </c:pt>
                <c:pt idx="84">
                  <c:v>3.043734988026074</c:v>
                </c:pt>
                <c:pt idx="85">
                  <c:v>0.14558230288335494</c:v>
                </c:pt>
                <c:pt idx="86">
                  <c:v>1.2409096781913718</c:v>
                </c:pt>
                <c:pt idx="87">
                  <c:v>1.116513417537476</c:v>
                </c:pt>
                <c:pt idx="88">
                  <c:v>2.7525356662084732</c:v>
                </c:pt>
                <c:pt idx="89">
                  <c:v>0.83205884245626294</c:v>
                </c:pt>
                <c:pt idx="90">
                  <c:v>4.4887487693600292</c:v>
                </c:pt>
                <c:pt idx="91">
                  <c:v>2.6709492116890488</c:v>
                </c:pt>
                <c:pt idx="92">
                  <c:v>2.7111105172060093</c:v>
                </c:pt>
                <c:pt idx="93">
                  <c:v>2.1736987137350638</c:v>
                </c:pt>
                <c:pt idx="94">
                  <c:v>0.63516779919800115</c:v>
                </c:pt>
                <c:pt idx="95">
                  <c:v>0.73695131654363877</c:v>
                </c:pt>
                <c:pt idx="96">
                  <c:v>1.6841073688619304</c:v>
                </c:pt>
                <c:pt idx="97">
                  <c:v>2.2608036947738981</c:v>
                </c:pt>
                <c:pt idx="98">
                  <c:v>4.744101086029076</c:v>
                </c:pt>
                <c:pt idx="99">
                  <c:v>1.1066715600954922</c:v>
                </c:pt>
                <c:pt idx="100">
                  <c:v>3.364858245201674</c:v>
                </c:pt>
                <c:pt idx="101">
                  <c:v>1.6762852431849353</c:v>
                </c:pt>
                <c:pt idx="102">
                  <c:v>2.1161030463151178</c:v>
                </c:pt>
                <c:pt idx="103">
                  <c:v>5.4333863217863723</c:v>
                </c:pt>
                <c:pt idx="104">
                  <c:v>4.1725622944991017</c:v>
                </c:pt>
                <c:pt idx="105">
                  <c:v>0.34550760916098966</c:v>
                </c:pt>
                <c:pt idx="106">
                  <c:v>3.447021104910732</c:v>
                </c:pt>
                <c:pt idx="107">
                  <c:v>2.0464353774407869</c:v>
                </c:pt>
                <c:pt idx="108">
                  <c:v>3.9120172965029099</c:v>
                </c:pt>
                <c:pt idx="109">
                  <c:v>1.4306151431456726</c:v>
                </c:pt>
                <c:pt idx="110">
                  <c:v>-0.32401575160633911</c:v>
                </c:pt>
                <c:pt idx="111">
                  <c:v>2.9416977197248571</c:v>
                </c:pt>
                <c:pt idx="112">
                  <c:v>1.0548008780979785</c:v>
                </c:pt>
                <c:pt idx="113">
                  <c:v>0.14236658954240511</c:v>
                </c:pt>
                <c:pt idx="114">
                  <c:v>1.4174235697619224</c:v>
                </c:pt>
                <c:pt idx="115">
                  <c:v>1.2555115164522874</c:v>
                </c:pt>
                <c:pt idx="116">
                  <c:v>1.405720774776853</c:v>
                </c:pt>
                <c:pt idx="117">
                  <c:v>3.5872534926569699</c:v>
                </c:pt>
                <c:pt idx="118">
                  <c:v>2.2929343728498566</c:v>
                </c:pt>
                <c:pt idx="119">
                  <c:v>1.882504290329905</c:v>
                </c:pt>
                <c:pt idx="120">
                  <c:v>2.0861929089668365</c:v>
                </c:pt>
                <c:pt idx="121">
                  <c:v>2.9700823247827657</c:v>
                </c:pt>
                <c:pt idx="122">
                  <c:v>2.7305561685985538</c:v>
                </c:pt>
                <c:pt idx="123">
                  <c:v>1.9637887603483932</c:v>
                </c:pt>
                <c:pt idx="124">
                  <c:v>2.5953074687933508</c:v>
                </c:pt>
                <c:pt idx="125">
                  <c:v>2.2017854234305219</c:v>
                </c:pt>
                <c:pt idx="126">
                  <c:v>0.37602405021755203</c:v>
                </c:pt>
                <c:pt idx="127">
                  <c:v>3.1109468107590317</c:v>
                </c:pt>
                <c:pt idx="128">
                  <c:v>2.7778428546863836</c:v>
                </c:pt>
                <c:pt idx="129">
                  <c:v>3.3752322041476361</c:v>
                </c:pt>
                <c:pt idx="130">
                  <c:v>3.867668186918479</c:v>
                </c:pt>
                <c:pt idx="131">
                  <c:v>2.2215669532810693</c:v>
                </c:pt>
                <c:pt idx="132">
                  <c:v>3.910332181127302</c:v>
                </c:pt>
                <c:pt idx="133">
                  <c:v>4.1693896545959888</c:v>
                </c:pt>
                <c:pt idx="134">
                  <c:v>2.9855201831149998</c:v>
                </c:pt>
                <c:pt idx="135">
                  <c:v>1.2368649305433905</c:v>
                </c:pt>
                <c:pt idx="136">
                  <c:v>4.0668183640359246</c:v>
                </c:pt>
                <c:pt idx="137">
                  <c:v>3.2734551592041612</c:v>
                </c:pt>
                <c:pt idx="138">
                  <c:v>3.1737800883313128</c:v>
                </c:pt>
                <c:pt idx="139">
                  <c:v>2.7173861560837338</c:v>
                </c:pt>
                <c:pt idx="140">
                  <c:v>2.6724150925278423</c:v>
                </c:pt>
                <c:pt idx="141">
                  <c:v>2.1556804699763461</c:v>
                </c:pt>
                <c:pt idx="142">
                  <c:v>1.1828854241439046</c:v>
                </c:pt>
                <c:pt idx="143">
                  <c:v>3.2871027279444718</c:v>
                </c:pt>
                <c:pt idx="144">
                  <c:v>-1.1562159340814731</c:v>
                </c:pt>
                <c:pt idx="145">
                  <c:v>2.7507377014773624</c:v>
                </c:pt>
                <c:pt idx="146">
                  <c:v>2.6914684916819169</c:v>
                </c:pt>
                <c:pt idx="147">
                  <c:v>2.4721787874829602</c:v>
                </c:pt>
                <c:pt idx="148">
                  <c:v>1.6009456206477921</c:v>
                </c:pt>
                <c:pt idx="149">
                  <c:v>3.8595121915562629</c:v>
                </c:pt>
                <c:pt idx="150">
                  <c:v>5.2772547264954142</c:v>
                </c:pt>
                <c:pt idx="151">
                  <c:v>1.0912155370320704</c:v>
                </c:pt>
                <c:pt idx="152">
                  <c:v>1.3929600281422267</c:v>
                </c:pt>
                <c:pt idx="153">
                  <c:v>0.71874187810129797</c:v>
                </c:pt>
                <c:pt idx="154">
                  <c:v>2.069510648495708</c:v>
                </c:pt>
                <c:pt idx="155">
                  <c:v>0.90569816226530975</c:v>
                </c:pt>
                <c:pt idx="156">
                  <c:v>1.6049031204812536</c:v>
                </c:pt>
                <c:pt idx="157">
                  <c:v>2.5432127494433701</c:v>
                </c:pt>
                <c:pt idx="158">
                  <c:v>4.8151520450059309</c:v>
                </c:pt>
                <c:pt idx="159">
                  <c:v>1.6561245088339263</c:v>
                </c:pt>
                <c:pt idx="160">
                  <c:v>3.7869466798018436</c:v>
                </c:pt>
                <c:pt idx="161">
                  <c:v>0.62660750726820424</c:v>
                </c:pt>
                <c:pt idx="162">
                  <c:v>3.4649875965014019</c:v>
                </c:pt>
                <c:pt idx="163">
                  <c:v>0.89498620479608348</c:v>
                </c:pt>
                <c:pt idx="164">
                  <c:v>2.6708886141393862</c:v>
                </c:pt>
                <c:pt idx="165">
                  <c:v>0.42068068486653942</c:v>
                </c:pt>
                <c:pt idx="166">
                  <c:v>3.0029343617798077E-2</c:v>
                </c:pt>
                <c:pt idx="167">
                  <c:v>2.3894996025327089</c:v>
                </c:pt>
                <c:pt idx="168">
                  <c:v>3.1720667014593857</c:v>
                </c:pt>
                <c:pt idx="169">
                  <c:v>4.8012393681926824</c:v>
                </c:pt>
                <c:pt idx="170">
                  <c:v>3.2954021917306022</c:v>
                </c:pt>
                <c:pt idx="171">
                  <c:v>3.8246268012676694</c:v>
                </c:pt>
                <c:pt idx="172">
                  <c:v>3.4236495233420214</c:v>
                </c:pt>
                <c:pt idx="173">
                  <c:v>1.663687007711161</c:v>
                </c:pt>
                <c:pt idx="174">
                  <c:v>1.046910403092852</c:v>
                </c:pt>
                <c:pt idx="175">
                  <c:v>1.2457308650571122</c:v>
                </c:pt>
                <c:pt idx="176">
                  <c:v>2.2672683008975696</c:v>
                </c:pt>
                <c:pt idx="177">
                  <c:v>1.8226270889554712</c:v>
                </c:pt>
                <c:pt idx="178">
                  <c:v>3.2250799980371028</c:v>
                </c:pt>
                <c:pt idx="179">
                  <c:v>3.8714480190195104</c:v>
                </c:pt>
                <c:pt idx="180">
                  <c:v>2.5699372601501125</c:v>
                </c:pt>
                <c:pt idx="181">
                  <c:v>1.8223017730366564</c:v>
                </c:pt>
                <c:pt idx="182">
                  <c:v>1.6836937176144318</c:v>
                </c:pt>
                <c:pt idx="183">
                  <c:v>3.6167946182990249</c:v>
                </c:pt>
                <c:pt idx="184">
                  <c:v>0.40218328469418907</c:v>
                </c:pt>
                <c:pt idx="185">
                  <c:v>6.3448577944917304</c:v>
                </c:pt>
                <c:pt idx="186">
                  <c:v>2.9115080847321053</c:v>
                </c:pt>
                <c:pt idx="187">
                  <c:v>1.520876269629639</c:v>
                </c:pt>
                <c:pt idx="188">
                  <c:v>1.1270595577406937</c:v>
                </c:pt>
                <c:pt idx="189">
                  <c:v>3.4008583125099108</c:v>
                </c:pt>
                <c:pt idx="190">
                  <c:v>3.5772201715087988</c:v>
                </c:pt>
                <c:pt idx="191">
                  <c:v>3.3834274806567066</c:v>
                </c:pt>
                <c:pt idx="192">
                  <c:v>3.8971021170200686</c:v>
                </c:pt>
                <c:pt idx="193">
                  <c:v>6.7505047069460034E-2</c:v>
                </c:pt>
                <c:pt idx="194">
                  <c:v>0.66115808538455667</c:v>
                </c:pt>
                <c:pt idx="195">
                  <c:v>1.5107011150289509</c:v>
                </c:pt>
                <c:pt idx="196">
                  <c:v>2.9130617261995724</c:v>
                </c:pt>
                <c:pt idx="197">
                  <c:v>0.95846759664570413</c:v>
                </c:pt>
                <c:pt idx="198">
                  <c:v>3.7315260865238997</c:v>
                </c:pt>
              </c:numCache>
            </c:numRef>
          </c:yVal>
          <c:smooth val="0"/>
        </c:ser>
        <c:ser>
          <c:idx val="1"/>
          <c:order val="1"/>
          <c:tx>
            <c:v>&lt;D&gt;</c:v>
          </c:tx>
          <c:spPr>
            <a:ln w="28575">
              <a:noFill/>
            </a:ln>
          </c:spPr>
          <c:yVal>
            <c:numRef>
              <c:f>'2.simulazione Medie'!$Q$5:$Q$205</c:f>
              <c:numCache>
                <c:formatCode>General</c:formatCode>
                <c:ptCount val="201"/>
                <c:pt idx="0" formatCode="0.00">
                  <c:v>1.6982308771172541</c:v>
                </c:pt>
                <c:pt idx="6" formatCode="0.00">
                  <c:v>1.6275194903558088</c:v>
                </c:pt>
                <c:pt idx="12" formatCode="0.00">
                  <c:v>2.4253977197971324</c:v>
                </c:pt>
                <c:pt idx="18" formatCode="0.00">
                  <c:v>1.4256223243599493</c:v>
                </c:pt>
                <c:pt idx="24" formatCode="0.00">
                  <c:v>2.7895096837732183</c:v>
                </c:pt>
                <c:pt idx="30" formatCode="0.00">
                  <c:v>2.216413046665707</c:v>
                </c:pt>
                <c:pt idx="36" formatCode="0.00">
                  <c:v>2.0118407161371579</c:v>
                </c:pt>
                <c:pt idx="42" formatCode="0.00">
                  <c:v>2.7107876832794489</c:v>
                </c:pt>
                <c:pt idx="48" formatCode="0.00">
                  <c:v>2.3147514534695119</c:v>
                </c:pt>
                <c:pt idx="54" formatCode="0.00">
                  <c:v>2.0508198264082296</c:v>
                </c:pt>
                <c:pt idx="60" formatCode="0.00">
                  <c:v>2.8606927950050078</c:v>
                </c:pt>
                <c:pt idx="66" formatCode="0.00">
                  <c:v>1.6718800734016384</c:v>
                </c:pt>
                <c:pt idx="72" formatCode="0.00">
                  <c:v>2.0281115838855328</c:v>
                </c:pt>
                <c:pt idx="78" formatCode="0.00">
                  <c:v>1.6169531407417139</c:v>
                </c:pt>
                <c:pt idx="84" formatCode="0.00">
                  <c:v>1.7722640834831793</c:v>
                </c:pt>
                <c:pt idx="90" formatCode="0.00">
                  <c:v>2.4600128744161225</c:v>
                </c:pt>
                <c:pt idx="96" formatCode="0.00">
                  <c:v>2.3341698319420345</c:v>
                </c:pt>
                <c:pt idx="102" formatCode="0.00">
                  <c:v>2.8747622791249512</c:v>
                </c:pt>
                <c:pt idx="108" formatCode="0.00">
                  <c:v>1.5631207858353378</c:v>
                </c:pt>
                <c:pt idx="114" formatCode="0.00">
                  <c:v>2.2164116484915155</c:v>
                </c:pt>
                <c:pt idx="120" formatCode="0.00">
                  <c:v>2.2861632254509914</c:v>
                </c:pt>
                <c:pt idx="126" formatCode="0.00">
                  <c:v>2.7329912015556772</c:v>
                </c:pt>
                <c:pt idx="132" formatCode="0.00">
                  <c:v>3.098467362075354</c:v>
                </c:pt>
                <c:pt idx="138" formatCode="0.00">
                  <c:v>2.4252204301771201</c:v>
                </c:pt>
                <c:pt idx="144" formatCode="0.00">
                  <c:v>2.1075389920834482</c:v>
                </c:pt>
                <c:pt idx="150" formatCode="0.00">
                  <c:v>2.0552887648299532</c:v>
                </c:pt>
                <c:pt idx="156" formatCode="0.00">
                  <c:v>2.4126759208135979</c:v>
                </c:pt>
                <c:pt idx="162" formatCode="0.00">
                  <c:v>2.4010400883668126</c:v>
                </c:pt>
                <c:pt idx="168" formatCode="0.00">
                  <c:v>2.8265296163143319</c:v>
                </c:pt>
                <c:pt idx="174" formatCode="0.00">
                  <c:v>2.3270610473901172</c:v>
                </c:pt>
                <c:pt idx="180" formatCode="0.00">
                  <c:v>2.5689926263954703</c:v>
                </c:pt>
                <c:pt idx="186" formatCode="0.00">
                  <c:v>2.1944623103133836</c:v>
                </c:pt>
                <c:pt idx="192" formatCode="0.00">
                  <c:v>1.8716824855373204</c:v>
                </c:pt>
                <c:pt idx="198" formatCode="0.00">
                  <c:v>1.230712021422562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608128"/>
        <c:axId val="152618112"/>
      </c:scatterChart>
      <c:valAx>
        <c:axId val="152608128"/>
        <c:scaling>
          <c:orientation val="minMax"/>
          <c:max val="210"/>
          <c:min val="0"/>
        </c:scaling>
        <c:delete val="0"/>
        <c:axPos val="b"/>
        <c:majorTickMark val="none"/>
        <c:minorTickMark val="none"/>
        <c:tickLblPos val="none"/>
        <c:crossAx val="152618112"/>
        <c:crosses val="autoZero"/>
        <c:crossBetween val="midCat"/>
      </c:valAx>
      <c:valAx>
        <c:axId val="152618112"/>
        <c:scaling>
          <c:orientation val="minMax"/>
          <c:max val="7"/>
          <c:min val="-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Differenze</a:t>
                </a:r>
                <a:r>
                  <a:rPr lang="en-US" sz="1400" baseline="0"/>
                  <a:t> [cm]</a:t>
                </a:r>
                <a:endParaRPr lang="en-US" sz="1400"/>
              </a:p>
            </c:rich>
          </c:tx>
          <c:layout/>
          <c:overlay val="0"/>
        </c:title>
        <c:numFmt formatCode="0.0" sourceLinked="0"/>
        <c:majorTickMark val="none"/>
        <c:minorTickMark val="none"/>
        <c:tickLblPos val="nextTo"/>
        <c:crossAx val="1526081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9</xdr:row>
          <xdr:rowOff>171450</xdr:rowOff>
        </xdr:from>
        <xdr:to>
          <xdr:col>4</xdr:col>
          <xdr:colOff>219075</xdr:colOff>
          <xdr:row>11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4</xdr:col>
      <xdr:colOff>40619</xdr:colOff>
      <xdr:row>16</xdr:row>
      <xdr:rowOff>237458</xdr:rowOff>
    </xdr:from>
    <xdr:to>
      <xdr:col>4</xdr:col>
      <xdr:colOff>296629</xdr:colOff>
      <xdr:row>18</xdr:row>
      <xdr:rowOff>71629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12737" y="3319076"/>
          <a:ext cx="256010" cy="316023"/>
        </a:xfrm>
        <a:prstGeom prst="rect">
          <a:avLst/>
        </a:prstGeom>
      </xdr:spPr>
    </xdr:pic>
    <xdr:clientData/>
  </xdr:twoCellAnchor>
  <xdr:twoCellAnchor>
    <xdr:from>
      <xdr:col>8</xdr:col>
      <xdr:colOff>67234</xdr:colOff>
      <xdr:row>2</xdr:row>
      <xdr:rowOff>1</xdr:rowOff>
    </xdr:from>
    <xdr:to>
      <xdr:col>13</xdr:col>
      <xdr:colOff>56029</xdr:colOff>
      <xdr:row>6</xdr:row>
      <xdr:rowOff>145676</xdr:rowOff>
    </xdr:to>
    <xdr:sp macro="" textlink="">
      <xdr:nvSpPr>
        <xdr:cNvPr id="3" name="CasellaDiTesto 2"/>
        <xdr:cNvSpPr txBox="1"/>
      </xdr:nvSpPr>
      <xdr:spPr>
        <a:xfrm>
          <a:off x="5636558" y="381001"/>
          <a:ext cx="2644589" cy="1019734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/>
            <a:t>Istruzioni</a:t>
          </a:r>
          <a:r>
            <a:rPr lang="it-IT" sz="1100"/>
            <a:t>:</a:t>
          </a:r>
        </a:p>
        <a:p>
          <a:r>
            <a:rPr lang="it-IT" sz="1100"/>
            <a:t>Inserire nelle</a:t>
          </a:r>
          <a:r>
            <a:rPr lang="it-IT" sz="1100" baseline="0"/>
            <a:t>  celle gialle/arancioni i valori misurati, il foglio calcola automaticamente i valori dei parametri. </a:t>
          </a:r>
          <a:endParaRPr lang="it-IT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222714</xdr:colOff>
      <xdr:row>18</xdr:row>
      <xdr:rowOff>189788</xdr:rowOff>
    </xdr:from>
    <xdr:to>
      <xdr:col>27</xdr:col>
      <xdr:colOff>426027</xdr:colOff>
      <xdr:row>35</xdr:row>
      <xdr:rowOff>100141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460309</xdr:colOff>
      <xdr:row>17</xdr:row>
      <xdr:rowOff>181840</xdr:rowOff>
    </xdr:from>
    <xdr:to>
      <xdr:col>35</xdr:col>
      <xdr:colOff>65810</xdr:colOff>
      <xdr:row>35</xdr:row>
      <xdr:rowOff>87974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145324</xdr:colOff>
      <xdr:row>10</xdr:row>
      <xdr:rowOff>41442</xdr:rowOff>
    </xdr:from>
    <xdr:to>
      <xdr:col>4</xdr:col>
      <xdr:colOff>466289</xdr:colOff>
      <xdr:row>15</xdr:row>
      <xdr:rowOff>90268</xdr:rowOff>
    </xdr:to>
    <xdr:sp macro="" textlink="">
      <xdr:nvSpPr>
        <xdr:cNvPr id="2" name="CasellaDiTesto 1"/>
        <xdr:cNvSpPr txBox="1"/>
      </xdr:nvSpPr>
      <xdr:spPr>
        <a:xfrm>
          <a:off x="145324" y="3682109"/>
          <a:ext cx="2776298" cy="10013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100"/>
            <a:t>In grigio chiaro (colonne B e C) sono riportati i dati che simulano 200</a:t>
          </a:r>
          <a:r>
            <a:rPr lang="it-IT" sz="1100" baseline="0"/>
            <a:t> misure dell'altezza </a:t>
          </a:r>
          <a:r>
            <a:rPr lang="it-IT" sz="1100"/>
            <a:t>H </a:t>
          </a:r>
          <a:r>
            <a:rPr lang="it-IT" sz="1100" baseline="0"/>
            <a:t> e la lunghezza L con valore medio e deviazione standard eguali a quelle ottenute sperimentalemente (1)</a:t>
          </a:r>
          <a:endParaRPr lang="it-IT" sz="1100"/>
        </a:p>
      </xdr:txBody>
    </xdr:sp>
    <xdr:clientData/>
  </xdr:twoCellAnchor>
  <xdr:twoCellAnchor>
    <xdr:from>
      <xdr:col>1</xdr:col>
      <xdr:colOff>206064</xdr:colOff>
      <xdr:row>3</xdr:row>
      <xdr:rowOff>179917</xdr:rowOff>
    </xdr:from>
    <xdr:to>
      <xdr:col>1</xdr:col>
      <xdr:colOff>582084</xdr:colOff>
      <xdr:row>10</xdr:row>
      <xdr:rowOff>27392</xdr:rowOff>
    </xdr:to>
    <xdr:cxnSp macro="">
      <xdr:nvCxnSpPr>
        <xdr:cNvPr id="6" name="Connettore 2 5"/>
        <xdr:cNvCxnSpPr/>
      </xdr:nvCxnSpPr>
      <xdr:spPr>
        <a:xfrm flipV="1">
          <a:off x="819897" y="2381250"/>
          <a:ext cx="376020" cy="1286809"/>
        </a:xfrm>
        <a:prstGeom prst="straightConnector1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164000</xdr:colOff>
      <xdr:row>7</xdr:row>
      <xdr:rowOff>9693</xdr:rowOff>
    </xdr:from>
    <xdr:to>
      <xdr:col>4</xdr:col>
      <xdr:colOff>1185956</xdr:colOff>
      <xdr:row>9</xdr:row>
      <xdr:rowOff>103343</xdr:rowOff>
    </xdr:to>
    <xdr:sp macro="" textlink="">
      <xdr:nvSpPr>
        <xdr:cNvPr id="7" name="CasellaDiTesto 6"/>
        <xdr:cNvSpPr txBox="1"/>
      </xdr:nvSpPr>
      <xdr:spPr>
        <a:xfrm>
          <a:off x="1391667" y="3078860"/>
          <a:ext cx="2249622" cy="474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100"/>
            <a:t>In grigio scuro</a:t>
          </a:r>
          <a:r>
            <a:rPr lang="it-IT" sz="1100" baseline="0"/>
            <a:t> sono le differenza tra due valori D=L-H</a:t>
          </a:r>
          <a:endParaRPr lang="it-IT" sz="1100"/>
        </a:p>
      </xdr:txBody>
    </xdr:sp>
    <xdr:clientData/>
  </xdr:twoCellAnchor>
  <xdr:twoCellAnchor>
    <xdr:from>
      <xdr:col>3</xdr:col>
      <xdr:colOff>391583</xdr:colOff>
      <xdr:row>4</xdr:row>
      <xdr:rowOff>31750</xdr:rowOff>
    </xdr:from>
    <xdr:to>
      <xdr:col>4</xdr:col>
      <xdr:colOff>547979</xdr:colOff>
      <xdr:row>6</xdr:row>
      <xdr:rowOff>188009</xdr:rowOff>
    </xdr:to>
    <xdr:cxnSp macro="">
      <xdr:nvCxnSpPr>
        <xdr:cNvPr id="10" name="Connettore 2 9"/>
        <xdr:cNvCxnSpPr/>
      </xdr:nvCxnSpPr>
      <xdr:spPr>
        <a:xfrm flipH="1" flipV="1">
          <a:off x="2233083" y="2423583"/>
          <a:ext cx="770229" cy="643093"/>
        </a:xfrm>
        <a:prstGeom prst="straightConnector1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1659363</xdr:colOff>
      <xdr:row>0</xdr:row>
      <xdr:rowOff>222251</xdr:rowOff>
    </xdr:from>
    <xdr:to>
      <xdr:col>9</xdr:col>
      <xdr:colOff>52917</xdr:colOff>
      <xdr:row>0</xdr:row>
      <xdr:rowOff>1619251</xdr:rowOff>
    </xdr:to>
    <xdr:sp macro="" textlink="">
      <xdr:nvSpPr>
        <xdr:cNvPr id="12" name="CasellaDiTesto 11"/>
        <xdr:cNvSpPr txBox="1"/>
      </xdr:nvSpPr>
      <xdr:spPr>
        <a:xfrm>
          <a:off x="4114696" y="222251"/>
          <a:ext cx="2775054" cy="1397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400"/>
            <a:t>mede e deviazioni standard ottenuti dai dati delle</a:t>
          </a:r>
          <a:r>
            <a:rPr lang="it-IT" sz="1400" baseline="0"/>
            <a:t> c</a:t>
          </a:r>
          <a:r>
            <a:rPr lang="it-IT" sz="1400"/>
            <a:t>olonne B, C e D: i</a:t>
          </a:r>
          <a:r>
            <a:rPr lang="it-IT" sz="1400" baseline="0"/>
            <a:t> valori sono simili ma sempre diversi(anche se di poco) dai valori "veri" cioè media e deviazione standard impostati</a:t>
          </a:r>
          <a:endParaRPr lang="it-IT" sz="1400"/>
        </a:p>
      </xdr:txBody>
    </xdr:sp>
    <xdr:clientData/>
  </xdr:twoCellAnchor>
  <xdr:twoCellAnchor>
    <xdr:from>
      <xdr:col>8</xdr:col>
      <xdr:colOff>571499</xdr:colOff>
      <xdr:row>0</xdr:row>
      <xdr:rowOff>1736912</xdr:rowOff>
    </xdr:from>
    <xdr:to>
      <xdr:col>9</xdr:col>
      <xdr:colOff>392205</xdr:colOff>
      <xdr:row>2</xdr:row>
      <xdr:rowOff>100853</xdr:rowOff>
    </xdr:to>
    <xdr:cxnSp macro="">
      <xdr:nvCxnSpPr>
        <xdr:cNvPr id="16" name="Connettore 2 15"/>
        <xdr:cNvCxnSpPr/>
      </xdr:nvCxnSpPr>
      <xdr:spPr>
        <a:xfrm flipH="1">
          <a:off x="6678705" y="1736912"/>
          <a:ext cx="425824" cy="36979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340181</xdr:colOff>
      <xdr:row>0</xdr:row>
      <xdr:rowOff>1490383</xdr:rowOff>
    </xdr:from>
    <xdr:to>
      <xdr:col>11</xdr:col>
      <xdr:colOff>134470</xdr:colOff>
      <xdr:row>0</xdr:row>
      <xdr:rowOff>1748118</xdr:rowOff>
    </xdr:to>
    <xdr:sp macro="" textlink="">
      <xdr:nvSpPr>
        <xdr:cNvPr id="18" name="CasellaDiTesto 17"/>
        <xdr:cNvSpPr txBox="1"/>
      </xdr:nvSpPr>
      <xdr:spPr>
        <a:xfrm>
          <a:off x="7119740" y="1490383"/>
          <a:ext cx="1576024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100"/>
            <a:t>Media delle differenze</a:t>
          </a:r>
        </a:p>
      </xdr:txBody>
    </xdr:sp>
    <xdr:clientData/>
  </xdr:twoCellAnchor>
  <xdr:twoCellAnchor>
    <xdr:from>
      <xdr:col>9</xdr:col>
      <xdr:colOff>340181</xdr:colOff>
      <xdr:row>1</xdr:row>
      <xdr:rowOff>0</xdr:rowOff>
    </xdr:from>
    <xdr:to>
      <xdr:col>11</xdr:col>
      <xdr:colOff>268942</xdr:colOff>
      <xdr:row>3</xdr:row>
      <xdr:rowOff>89647</xdr:rowOff>
    </xdr:to>
    <xdr:sp macro="" textlink="">
      <xdr:nvSpPr>
        <xdr:cNvPr id="19" name="CasellaDiTesto 18"/>
        <xdr:cNvSpPr txBox="1"/>
      </xdr:nvSpPr>
      <xdr:spPr>
        <a:xfrm>
          <a:off x="7119740" y="1815353"/>
          <a:ext cx="1710496" cy="4706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/>
            <a:t>Dev.st. della distribuzione delle differenze </a:t>
          </a:r>
          <a:r>
            <a:rPr lang="it-IT" sz="1100">
              <a:solidFill>
                <a:schemeClr val="dk1"/>
              </a:solidFill>
              <a:effectLst/>
              <a:latin typeface="Symbol" pitchFamily="18" charset="2"/>
              <a:ea typeface="+mn-ea"/>
              <a:cs typeface="+mn-cs"/>
            </a:rPr>
            <a:t>s</a:t>
          </a:r>
          <a:r>
            <a:rPr lang="it-IT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</a:t>
          </a:r>
          <a:endParaRPr lang="it-IT">
            <a:effectLst/>
          </a:endParaRPr>
        </a:p>
        <a:p>
          <a:pPr algn="ctr"/>
          <a:endParaRPr lang="it-IT" sz="1100"/>
        </a:p>
      </xdr:txBody>
    </xdr:sp>
    <xdr:clientData/>
  </xdr:twoCellAnchor>
  <xdr:twoCellAnchor>
    <xdr:from>
      <xdr:col>8</xdr:col>
      <xdr:colOff>616323</xdr:colOff>
      <xdr:row>2</xdr:row>
      <xdr:rowOff>44824</xdr:rowOff>
    </xdr:from>
    <xdr:to>
      <xdr:col>9</xdr:col>
      <xdr:colOff>340181</xdr:colOff>
      <xdr:row>3</xdr:row>
      <xdr:rowOff>100853</xdr:rowOff>
    </xdr:to>
    <xdr:cxnSp macro="">
      <xdr:nvCxnSpPr>
        <xdr:cNvPr id="20" name="Connettore 2 19"/>
        <xdr:cNvCxnSpPr>
          <a:stCxn id="19" idx="1"/>
        </xdr:cNvCxnSpPr>
      </xdr:nvCxnSpPr>
      <xdr:spPr>
        <a:xfrm flipH="1">
          <a:off x="6723529" y="2050677"/>
          <a:ext cx="396211" cy="24652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351387</xdr:colOff>
      <xdr:row>4</xdr:row>
      <xdr:rowOff>22412</xdr:rowOff>
    </xdr:from>
    <xdr:to>
      <xdr:col>11</xdr:col>
      <xdr:colOff>280148</xdr:colOff>
      <xdr:row>6</xdr:row>
      <xdr:rowOff>67236</xdr:rowOff>
    </xdr:to>
    <xdr:sp macro="" textlink="">
      <xdr:nvSpPr>
        <xdr:cNvPr id="22" name="CasellaDiTesto 21"/>
        <xdr:cNvSpPr txBox="1"/>
      </xdr:nvSpPr>
      <xdr:spPr>
        <a:xfrm>
          <a:off x="7130946" y="2409265"/>
          <a:ext cx="1710496" cy="47064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100"/>
            <a:t>Somma in quadratura delle dev.st. </a:t>
          </a:r>
          <a:r>
            <a:rPr lang="it-IT" sz="1100">
              <a:latin typeface="Symbol" pitchFamily="18" charset="2"/>
            </a:rPr>
            <a:t>s</a:t>
          </a:r>
          <a:r>
            <a:rPr lang="it-IT" sz="1100" baseline="-25000"/>
            <a:t>H</a:t>
          </a:r>
          <a:r>
            <a:rPr lang="it-IT" sz="1100"/>
            <a:t> e </a:t>
          </a:r>
          <a:r>
            <a:rPr lang="it-IT" sz="1100">
              <a:latin typeface="Symbol" pitchFamily="18" charset="2"/>
            </a:rPr>
            <a:t>s</a:t>
          </a:r>
          <a:r>
            <a:rPr lang="it-IT" sz="1100" baseline="-25000"/>
            <a:t>L</a:t>
          </a:r>
        </a:p>
      </xdr:txBody>
    </xdr:sp>
    <xdr:clientData/>
  </xdr:twoCellAnchor>
  <xdr:twoCellAnchor>
    <xdr:from>
      <xdr:col>8</xdr:col>
      <xdr:colOff>627529</xdr:colOff>
      <xdr:row>4</xdr:row>
      <xdr:rowOff>89647</xdr:rowOff>
    </xdr:from>
    <xdr:to>
      <xdr:col>9</xdr:col>
      <xdr:colOff>351387</xdr:colOff>
      <xdr:row>5</xdr:row>
      <xdr:rowOff>22413</xdr:rowOff>
    </xdr:to>
    <xdr:cxnSp macro="">
      <xdr:nvCxnSpPr>
        <xdr:cNvPr id="23" name="Connettore 2 22"/>
        <xdr:cNvCxnSpPr>
          <a:stCxn id="22" idx="1"/>
        </xdr:cNvCxnSpPr>
      </xdr:nvCxnSpPr>
      <xdr:spPr>
        <a:xfrm flipH="1" flipV="1">
          <a:off x="6734735" y="2476500"/>
          <a:ext cx="396211" cy="16808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676357</xdr:colOff>
      <xdr:row>0</xdr:row>
      <xdr:rowOff>1792942</xdr:rowOff>
    </xdr:from>
    <xdr:to>
      <xdr:col>4</xdr:col>
      <xdr:colOff>1804146</xdr:colOff>
      <xdr:row>2</xdr:row>
      <xdr:rowOff>67235</xdr:rowOff>
    </xdr:to>
    <xdr:sp macro="" textlink="">
      <xdr:nvSpPr>
        <xdr:cNvPr id="26" name="CasellaDiTesto 25"/>
        <xdr:cNvSpPr txBox="1"/>
      </xdr:nvSpPr>
      <xdr:spPr>
        <a:xfrm>
          <a:off x="3096828" y="1792942"/>
          <a:ext cx="1127789" cy="2801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100"/>
            <a:t>Medie</a:t>
          </a:r>
          <a:r>
            <a:rPr lang="it-IT" sz="1100" baseline="0"/>
            <a:t> di H e L</a:t>
          </a:r>
          <a:endParaRPr lang="it-IT" sz="1100"/>
        </a:p>
      </xdr:txBody>
    </xdr:sp>
    <xdr:clientData/>
  </xdr:twoCellAnchor>
  <xdr:twoCellAnchor>
    <xdr:from>
      <xdr:col>4</xdr:col>
      <xdr:colOff>1792941</xdr:colOff>
      <xdr:row>1</xdr:row>
      <xdr:rowOff>145677</xdr:rowOff>
    </xdr:from>
    <xdr:to>
      <xdr:col>6</xdr:col>
      <xdr:colOff>22411</xdr:colOff>
      <xdr:row>2</xdr:row>
      <xdr:rowOff>33618</xdr:rowOff>
    </xdr:to>
    <xdr:cxnSp macro="">
      <xdr:nvCxnSpPr>
        <xdr:cNvPr id="27" name="Connettore 2 26"/>
        <xdr:cNvCxnSpPr/>
      </xdr:nvCxnSpPr>
      <xdr:spPr>
        <a:xfrm>
          <a:off x="4213412" y="1961030"/>
          <a:ext cx="705970" cy="7844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878063</xdr:colOff>
      <xdr:row>3</xdr:row>
      <xdr:rowOff>145678</xdr:rowOff>
    </xdr:from>
    <xdr:to>
      <xdr:col>4</xdr:col>
      <xdr:colOff>1680882</xdr:colOff>
      <xdr:row>5</xdr:row>
      <xdr:rowOff>44824</xdr:rowOff>
    </xdr:to>
    <xdr:sp macro="" textlink="">
      <xdr:nvSpPr>
        <xdr:cNvPr id="30" name="CasellaDiTesto 29"/>
        <xdr:cNvSpPr txBox="1"/>
      </xdr:nvSpPr>
      <xdr:spPr>
        <a:xfrm>
          <a:off x="3298534" y="2342031"/>
          <a:ext cx="802819" cy="3249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100">
              <a:latin typeface="Symbol" pitchFamily="18" charset="2"/>
            </a:rPr>
            <a:t>s</a:t>
          </a:r>
          <a:r>
            <a:rPr lang="it-IT" sz="1100" baseline="-25000"/>
            <a:t>H</a:t>
          </a:r>
          <a:r>
            <a:rPr lang="it-IT" sz="1100"/>
            <a:t> e </a:t>
          </a:r>
          <a:r>
            <a:rPr lang="it-IT" sz="1100">
              <a:latin typeface="Symbol" pitchFamily="18" charset="2"/>
            </a:rPr>
            <a:t>s</a:t>
          </a:r>
          <a:r>
            <a:rPr lang="it-IT" sz="1100" baseline="-25000"/>
            <a:t>L</a:t>
          </a:r>
        </a:p>
      </xdr:txBody>
    </xdr:sp>
    <xdr:clientData/>
  </xdr:twoCellAnchor>
  <xdr:twoCellAnchor>
    <xdr:from>
      <xdr:col>4</xdr:col>
      <xdr:colOff>1692088</xdr:colOff>
      <xdr:row>3</xdr:row>
      <xdr:rowOff>156883</xdr:rowOff>
    </xdr:from>
    <xdr:to>
      <xdr:col>6</xdr:col>
      <xdr:colOff>78441</xdr:colOff>
      <xdr:row>4</xdr:row>
      <xdr:rowOff>123265</xdr:rowOff>
    </xdr:to>
    <xdr:cxnSp macro="">
      <xdr:nvCxnSpPr>
        <xdr:cNvPr id="31" name="Connettore 2 30"/>
        <xdr:cNvCxnSpPr/>
      </xdr:nvCxnSpPr>
      <xdr:spPr>
        <a:xfrm flipV="1">
          <a:off x="4112559" y="2353236"/>
          <a:ext cx="862853" cy="15688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373799</xdr:colOff>
      <xdr:row>4</xdr:row>
      <xdr:rowOff>170127</xdr:rowOff>
    </xdr:from>
    <xdr:to>
      <xdr:col>34</xdr:col>
      <xdr:colOff>302560</xdr:colOff>
      <xdr:row>8</xdr:row>
      <xdr:rowOff>58068</xdr:rowOff>
    </xdr:to>
    <xdr:sp macro="" textlink="">
      <xdr:nvSpPr>
        <xdr:cNvPr id="34" name="CasellaDiTesto 33"/>
        <xdr:cNvSpPr txBox="1"/>
      </xdr:nvSpPr>
      <xdr:spPr>
        <a:xfrm>
          <a:off x="7162526" y="3564491"/>
          <a:ext cx="1712534" cy="64994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100"/>
            <a:t>Inserire gli</a:t>
          </a:r>
          <a:r>
            <a:rPr lang="it-IT" sz="1100" baseline="0"/>
            <a:t> </a:t>
          </a:r>
          <a:r>
            <a:rPr lang="it-IT" sz="1100"/>
            <a:t>indici</a:t>
          </a:r>
          <a:r>
            <a:rPr lang="it-IT" sz="1100" baseline="0"/>
            <a:t> di riga iniziale e finale su cui calcolare medie e dev.st.</a:t>
          </a:r>
          <a:endParaRPr lang="it-IT" sz="1100" baseline="-25000"/>
        </a:p>
      </xdr:txBody>
    </xdr:sp>
    <xdr:clientData/>
  </xdr:twoCellAnchor>
  <xdr:twoCellAnchor>
    <xdr:from>
      <xdr:col>30</xdr:col>
      <xdr:colOff>588820</xdr:colOff>
      <xdr:row>5</xdr:row>
      <xdr:rowOff>139567</xdr:rowOff>
    </xdr:from>
    <xdr:to>
      <xdr:col>32</xdr:col>
      <xdr:colOff>373799</xdr:colOff>
      <xdr:row>6</xdr:row>
      <xdr:rowOff>114098</xdr:rowOff>
    </xdr:to>
    <xdr:cxnSp macro="">
      <xdr:nvCxnSpPr>
        <xdr:cNvPr id="35" name="Connettore 2 34"/>
        <xdr:cNvCxnSpPr>
          <a:stCxn id="34" idx="1"/>
        </xdr:cNvCxnSpPr>
      </xdr:nvCxnSpPr>
      <xdr:spPr>
        <a:xfrm flipH="1" flipV="1">
          <a:off x="6096002" y="3724431"/>
          <a:ext cx="1066524" cy="16503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185336</xdr:colOff>
      <xdr:row>1</xdr:row>
      <xdr:rowOff>74439</xdr:rowOff>
    </xdr:from>
    <xdr:to>
      <xdr:col>31</xdr:col>
      <xdr:colOff>675408</xdr:colOff>
      <xdr:row>4</xdr:row>
      <xdr:rowOff>145677</xdr:rowOff>
    </xdr:to>
    <xdr:sp macro="" textlink="">
      <xdr:nvSpPr>
        <xdr:cNvPr id="39" name="CasellaDiTesto 38"/>
        <xdr:cNvSpPr txBox="1"/>
      </xdr:nvSpPr>
      <xdr:spPr>
        <a:xfrm>
          <a:off x="4480245" y="2897303"/>
          <a:ext cx="2308481" cy="6427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100"/>
            <a:t>Valori medi e le deviazioni standard ottenuti dai dati delle</a:t>
          </a:r>
          <a:r>
            <a:rPr lang="it-IT" sz="1100" baseline="0"/>
            <a:t> c</a:t>
          </a:r>
          <a:r>
            <a:rPr lang="it-IT" sz="1100"/>
            <a:t>olonne B, C e D in un intervallo dato (celle verdi)</a:t>
          </a:r>
        </a:p>
      </xdr:txBody>
    </xdr:sp>
    <xdr:clientData/>
  </xdr:twoCellAnchor>
  <xdr:twoCellAnchor>
    <xdr:from>
      <xdr:col>14</xdr:col>
      <xdr:colOff>0</xdr:colOff>
      <xdr:row>0</xdr:row>
      <xdr:rowOff>1039091</xdr:rowOff>
    </xdr:from>
    <xdr:to>
      <xdr:col>16</xdr:col>
      <xdr:colOff>588818</xdr:colOff>
      <xdr:row>0</xdr:row>
      <xdr:rowOff>1749136</xdr:rowOff>
    </xdr:to>
    <xdr:sp macro="" textlink="">
      <xdr:nvSpPr>
        <xdr:cNvPr id="41" name="CasellaDiTesto 40"/>
        <xdr:cNvSpPr txBox="1"/>
      </xdr:nvSpPr>
      <xdr:spPr>
        <a:xfrm>
          <a:off x="10390909" y="1039091"/>
          <a:ext cx="1801091" cy="7100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100"/>
            <a:t>Valori </a:t>
          </a:r>
          <a:r>
            <a:rPr lang="it-IT" sz="1100" b="1"/>
            <a:t>medi</a:t>
          </a:r>
          <a:r>
            <a:rPr lang="it-IT" sz="1100"/>
            <a:t> (grigio) ottenuti dai dati delle</a:t>
          </a:r>
          <a:r>
            <a:rPr lang="it-IT" sz="1100" baseline="0"/>
            <a:t> c</a:t>
          </a:r>
          <a:r>
            <a:rPr lang="it-IT" sz="1100"/>
            <a:t>olonne B, C e D presi 6 per volta</a:t>
          </a:r>
        </a:p>
      </xdr:txBody>
    </xdr:sp>
    <xdr:clientData/>
  </xdr:twoCellAnchor>
  <xdr:twoCellAnchor>
    <xdr:from>
      <xdr:col>18</xdr:col>
      <xdr:colOff>68839</xdr:colOff>
      <xdr:row>0</xdr:row>
      <xdr:rowOff>787613</xdr:rowOff>
    </xdr:from>
    <xdr:to>
      <xdr:col>21</xdr:col>
      <xdr:colOff>401012</xdr:colOff>
      <xdr:row>0</xdr:row>
      <xdr:rowOff>1430351</xdr:rowOff>
    </xdr:to>
    <xdr:sp macro="" textlink="">
      <xdr:nvSpPr>
        <xdr:cNvPr id="42" name="CasellaDiTesto 41"/>
        <xdr:cNvSpPr txBox="1"/>
      </xdr:nvSpPr>
      <xdr:spPr>
        <a:xfrm>
          <a:off x="12968410" y="787613"/>
          <a:ext cx="2169138" cy="6427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100"/>
            <a:t>Valori medi e le deviazioni standard ottenuti usando</a:t>
          </a:r>
          <a:r>
            <a:rPr lang="it-IT" sz="1100" baseline="0"/>
            <a:t> i dati delle medie (colonne O,P,Q)</a:t>
          </a:r>
          <a:endParaRPr lang="it-IT" sz="1100"/>
        </a:p>
      </xdr:txBody>
    </xdr:sp>
    <xdr:clientData/>
  </xdr:twoCellAnchor>
  <xdr:twoCellAnchor>
    <xdr:from>
      <xdr:col>3</xdr:col>
      <xdr:colOff>526324</xdr:colOff>
      <xdr:row>0</xdr:row>
      <xdr:rowOff>127073</xdr:rowOff>
    </xdr:from>
    <xdr:to>
      <xdr:col>4</xdr:col>
      <xdr:colOff>1492250</xdr:colOff>
      <xdr:row>0</xdr:row>
      <xdr:rowOff>1026583</xdr:rowOff>
    </xdr:to>
    <xdr:sp macro="" textlink="">
      <xdr:nvSpPr>
        <xdr:cNvPr id="46" name="CasellaDiTesto 45"/>
        <xdr:cNvSpPr txBox="1"/>
      </xdr:nvSpPr>
      <xdr:spPr>
        <a:xfrm>
          <a:off x="2367824" y="127073"/>
          <a:ext cx="1579759" cy="89951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100"/>
            <a:t>Il tasto F9 aggiorna i dati  generando una nuova sequenza di numeri casuali</a:t>
          </a:r>
        </a:p>
      </xdr:txBody>
    </xdr:sp>
    <xdr:clientData/>
  </xdr:twoCellAnchor>
  <xdr:twoCellAnchor>
    <xdr:from>
      <xdr:col>15</xdr:col>
      <xdr:colOff>514350</xdr:colOff>
      <xdr:row>18</xdr:row>
      <xdr:rowOff>11614</xdr:rowOff>
    </xdr:from>
    <xdr:to>
      <xdr:col>27</xdr:col>
      <xdr:colOff>451314</xdr:colOff>
      <xdr:row>18</xdr:row>
      <xdr:rowOff>133350</xdr:rowOff>
    </xdr:to>
    <xdr:cxnSp macro="">
      <xdr:nvCxnSpPr>
        <xdr:cNvPr id="48" name="Connettore 2 47"/>
        <xdr:cNvCxnSpPr/>
      </xdr:nvCxnSpPr>
      <xdr:spPr>
        <a:xfrm flipH="1">
          <a:off x="11563350" y="5250364"/>
          <a:ext cx="7252164" cy="121736"/>
        </a:xfrm>
        <a:prstGeom prst="straightConnector1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571500</xdr:colOff>
      <xdr:row>19</xdr:row>
      <xdr:rowOff>57150</xdr:rowOff>
    </xdr:from>
    <xdr:to>
      <xdr:col>20</xdr:col>
      <xdr:colOff>190500</xdr:colOff>
      <xdr:row>19</xdr:row>
      <xdr:rowOff>76200</xdr:rowOff>
    </xdr:to>
    <xdr:cxnSp macro="">
      <xdr:nvCxnSpPr>
        <xdr:cNvPr id="50" name="Connettore 2 49"/>
        <xdr:cNvCxnSpPr/>
      </xdr:nvCxnSpPr>
      <xdr:spPr>
        <a:xfrm flipH="1" flipV="1">
          <a:off x="1790700" y="5486400"/>
          <a:ext cx="12496800" cy="19050"/>
        </a:xfrm>
        <a:prstGeom prst="straightConnector1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140513</xdr:colOff>
      <xdr:row>0</xdr:row>
      <xdr:rowOff>69345</xdr:rowOff>
    </xdr:from>
    <xdr:to>
      <xdr:col>18</xdr:col>
      <xdr:colOff>225136</xdr:colOff>
      <xdr:row>0</xdr:row>
      <xdr:rowOff>710046</xdr:rowOff>
    </xdr:to>
    <xdr:sp macro="" textlink="">
      <xdr:nvSpPr>
        <xdr:cNvPr id="28" name="CasellaDiTesto 27"/>
        <xdr:cNvSpPr txBox="1"/>
      </xdr:nvSpPr>
      <xdr:spPr>
        <a:xfrm>
          <a:off x="9925286" y="69345"/>
          <a:ext cx="3115305" cy="64070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100"/>
            <a:t>Distribuzione delle medie:</a:t>
          </a:r>
        </a:p>
        <a:p>
          <a:pPr algn="ctr"/>
          <a:r>
            <a:rPr lang="it-IT" sz="1100"/>
            <a:t>i dati sono presi a gruppi di 6 per calcolare</a:t>
          </a:r>
          <a:r>
            <a:rPr lang="it-IT" sz="1100" baseline="0"/>
            <a:t> le medie</a:t>
          </a:r>
          <a:endParaRPr lang="it-IT" sz="1100"/>
        </a:p>
      </xdr:txBody>
    </xdr:sp>
    <xdr:clientData/>
  </xdr:twoCellAnchor>
  <xdr:twoCellAnchor>
    <xdr:from>
      <xdr:col>22</xdr:col>
      <xdr:colOff>17318</xdr:colOff>
      <xdr:row>0</xdr:row>
      <xdr:rowOff>1735893</xdr:rowOff>
    </xdr:from>
    <xdr:to>
      <xdr:col>22</xdr:col>
      <xdr:colOff>513433</xdr:colOff>
      <xdr:row>2</xdr:row>
      <xdr:rowOff>99834</xdr:rowOff>
    </xdr:to>
    <xdr:cxnSp macro="">
      <xdr:nvCxnSpPr>
        <xdr:cNvPr id="29" name="Connettore 2 28"/>
        <xdr:cNvCxnSpPr/>
      </xdr:nvCxnSpPr>
      <xdr:spPr>
        <a:xfrm flipH="1">
          <a:off x="15257318" y="1735893"/>
          <a:ext cx="496115" cy="3728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461409</xdr:colOff>
      <xdr:row>0</xdr:row>
      <xdr:rowOff>1489364</xdr:rowOff>
    </xdr:from>
    <xdr:to>
      <xdr:col>25</xdr:col>
      <xdr:colOff>221062</xdr:colOff>
      <xdr:row>0</xdr:row>
      <xdr:rowOff>1747099</xdr:rowOff>
    </xdr:to>
    <xdr:sp macro="" textlink="">
      <xdr:nvSpPr>
        <xdr:cNvPr id="32" name="CasellaDiTesto 31"/>
        <xdr:cNvSpPr txBox="1"/>
      </xdr:nvSpPr>
      <xdr:spPr>
        <a:xfrm>
          <a:off x="15701409" y="1489364"/>
          <a:ext cx="1578062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100"/>
            <a:t>Media delle differenze</a:t>
          </a:r>
        </a:p>
      </xdr:txBody>
    </xdr:sp>
    <xdr:clientData/>
  </xdr:twoCellAnchor>
  <xdr:twoCellAnchor>
    <xdr:from>
      <xdr:col>22</xdr:col>
      <xdr:colOff>461409</xdr:colOff>
      <xdr:row>0</xdr:row>
      <xdr:rowOff>1817390</xdr:rowOff>
    </xdr:from>
    <xdr:to>
      <xdr:col>25</xdr:col>
      <xdr:colOff>355534</xdr:colOff>
      <xdr:row>3</xdr:row>
      <xdr:rowOff>88628</xdr:rowOff>
    </xdr:to>
    <xdr:sp macro="" textlink="">
      <xdr:nvSpPr>
        <xdr:cNvPr id="33" name="CasellaDiTesto 32"/>
        <xdr:cNvSpPr txBox="1"/>
      </xdr:nvSpPr>
      <xdr:spPr>
        <a:xfrm>
          <a:off x="15701409" y="1817390"/>
          <a:ext cx="1712534" cy="4706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/>
            <a:t>Dev.st. della distribuzione delle differenze </a:t>
          </a:r>
          <a:r>
            <a:rPr lang="it-IT" sz="1100">
              <a:solidFill>
                <a:schemeClr val="dk1"/>
              </a:solidFill>
              <a:effectLst/>
              <a:latin typeface="Symbol" pitchFamily="18" charset="2"/>
              <a:ea typeface="+mn-ea"/>
              <a:cs typeface="+mn-cs"/>
            </a:rPr>
            <a:t>s</a:t>
          </a:r>
          <a:r>
            <a:rPr lang="it-IT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</a:t>
          </a:r>
          <a:endParaRPr lang="it-IT">
            <a:effectLst/>
          </a:endParaRPr>
        </a:p>
        <a:p>
          <a:pPr algn="ctr"/>
          <a:endParaRPr lang="it-IT" sz="1100"/>
        </a:p>
      </xdr:txBody>
    </xdr:sp>
    <xdr:clientData/>
  </xdr:twoCellAnchor>
  <xdr:twoCellAnchor>
    <xdr:from>
      <xdr:col>22</xdr:col>
      <xdr:colOff>62142</xdr:colOff>
      <xdr:row>2</xdr:row>
      <xdr:rowOff>43805</xdr:rowOff>
    </xdr:from>
    <xdr:to>
      <xdr:col>22</xdr:col>
      <xdr:colOff>461409</xdr:colOff>
      <xdr:row>3</xdr:row>
      <xdr:rowOff>99834</xdr:rowOff>
    </xdr:to>
    <xdr:cxnSp macro="">
      <xdr:nvCxnSpPr>
        <xdr:cNvPr id="36" name="Connettore 2 35"/>
        <xdr:cNvCxnSpPr>
          <a:stCxn id="33" idx="1"/>
        </xdr:cNvCxnSpPr>
      </xdr:nvCxnSpPr>
      <xdr:spPr>
        <a:xfrm flipH="1">
          <a:off x="15302142" y="2052714"/>
          <a:ext cx="399267" cy="24652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472615</xdr:colOff>
      <xdr:row>4</xdr:row>
      <xdr:rowOff>21393</xdr:rowOff>
    </xdr:from>
    <xdr:to>
      <xdr:col>25</xdr:col>
      <xdr:colOff>366740</xdr:colOff>
      <xdr:row>6</xdr:row>
      <xdr:rowOff>66217</xdr:rowOff>
    </xdr:to>
    <xdr:sp macro="" textlink="">
      <xdr:nvSpPr>
        <xdr:cNvPr id="37" name="CasellaDiTesto 36"/>
        <xdr:cNvSpPr txBox="1"/>
      </xdr:nvSpPr>
      <xdr:spPr>
        <a:xfrm>
          <a:off x="15712615" y="2411302"/>
          <a:ext cx="1712534" cy="529733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100"/>
            <a:t>Somma in quadratura delle dev.st. </a:t>
          </a:r>
          <a:r>
            <a:rPr lang="it-IT" sz="1100">
              <a:latin typeface="Symbol" pitchFamily="18" charset="2"/>
            </a:rPr>
            <a:t>s</a:t>
          </a:r>
          <a:r>
            <a:rPr lang="it-IT" sz="1100" baseline="-25000"/>
            <a:t>H</a:t>
          </a:r>
          <a:r>
            <a:rPr lang="it-IT" sz="1100"/>
            <a:t> e </a:t>
          </a:r>
          <a:r>
            <a:rPr lang="it-IT" sz="1100">
              <a:latin typeface="Symbol" pitchFamily="18" charset="2"/>
            </a:rPr>
            <a:t>s</a:t>
          </a:r>
          <a:r>
            <a:rPr lang="it-IT" sz="1100" baseline="-25000"/>
            <a:t>L</a:t>
          </a:r>
        </a:p>
      </xdr:txBody>
    </xdr:sp>
    <xdr:clientData/>
  </xdr:twoCellAnchor>
  <xdr:twoCellAnchor>
    <xdr:from>
      <xdr:col>22</xdr:col>
      <xdr:colOff>4076</xdr:colOff>
      <xdr:row>5</xdr:row>
      <xdr:rowOff>71309</xdr:rowOff>
    </xdr:from>
    <xdr:to>
      <xdr:col>22</xdr:col>
      <xdr:colOff>403343</xdr:colOff>
      <xdr:row>6</xdr:row>
      <xdr:rowOff>4076</xdr:rowOff>
    </xdr:to>
    <xdr:cxnSp macro="">
      <xdr:nvCxnSpPr>
        <xdr:cNvPr id="38" name="Connettore 2 37"/>
        <xdr:cNvCxnSpPr/>
      </xdr:nvCxnSpPr>
      <xdr:spPr>
        <a:xfrm flipH="1" flipV="1">
          <a:off x="15244076" y="2703673"/>
          <a:ext cx="399267" cy="17522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31749</xdr:colOff>
      <xdr:row>0</xdr:row>
      <xdr:rowOff>127001</xdr:rowOff>
    </xdr:from>
    <xdr:to>
      <xdr:col>3</xdr:col>
      <xdr:colOff>529167</xdr:colOff>
      <xdr:row>0</xdr:row>
      <xdr:rowOff>1174750</xdr:rowOff>
    </xdr:to>
    <xdr:sp macro="" textlink="">
      <xdr:nvSpPr>
        <xdr:cNvPr id="43" name="CasellaDiTesto 42"/>
        <xdr:cNvSpPr txBox="1"/>
      </xdr:nvSpPr>
      <xdr:spPr>
        <a:xfrm>
          <a:off x="31749" y="127001"/>
          <a:ext cx="2338918" cy="104774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400"/>
            <a:t>Distribuzioni </a:t>
          </a:r>
          <a:r>
            <a:rPr lang="it-IT" sz="1400" baseline="0"/>
            <a:t> Gaussiane  con valore medio e deviazione standard presi dai dati  del foglio 1</a:t>
          </a:r>
          <a:endParaRPr lang="it-IT" sz="1400"/>
        </a:p>
      </xdr:txBody>
    </xdr:sp>
    <xdr:clientData/>
  </xdr:twoCellAnchor>
  <xdr:twoCellAnchor>
    <xdr:from>
      <xdr:col>1</xdr:col>
      <xdr:colOff>586318</xdr:colOff>
      <xdr:row>0</xdr:row>
      <xdr:rowOff>1174750</xdr:rowOff>
    </xdr:from>
    <xdr:to>
      <xdr:col>1</xdr:col>
      <xdr:colOff>587375</xdr:colOff>
      <xdr:row>0</xdr:row>
      <xdr:rowOff>1813984</xdr:rowOff>
    </xdr:to>
    <xdr:cxnSp macro="">
      <xdr:nvCxnSpPr>
        <xdr:cNvPr id="44" name="Connettore 2 43"/>
        <xdr:cNvCxnSpPr>
          <a:stCxn id="43" idx="2"/>
        </xdr:cNvCxnSpPr>
      </xdr:nvCxnSpPr>
      <xdr:spPr>
        <a:xfrm flipH="1">
          <a:off x="1200151" y="1174750"/>
          <a:ext cx="1057" cy="639234"/>
        </a:xfrm>
        <a:prstGeom prst="straightConnector1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10583</xdr:colOff>
      <xdr:row>0</xdr:row>
      <xdr:rowOff>1629834</xdr:rowOff>
    </xdr:from>
    <xdr:to>
      <xdr:col>7</xdr:col>
      <xdr:colOff>15875</xdr:colOff>
      <xdr:row>1</xdr:row>
      <xdr:rowOff>31750</xdr:rowOff>
    </xdr:to>
    <xdr:cxnSp macro="">
      <xdr:nvCxnSpPr>
        <xdr:cNvPr id="45" name="Connettore 2 44"/>
        <xdr:cNvCxnSpPr/>
      </xdr:nvCxnSpPr>
      <xdr:spPr>
        <a:xfrm flipH="1">
          <a:off x="5556250" y="1629834"/>
          <a:ext cx="5292" cy="222249"/>
        </a:xfrm>
        <a:prstGeom prst="straightConnector1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165564</xdr:colOff>
      <xdr:row>54</xdr:row>
      <xdr:rowOff>94538</xdr:rowOff>
    </xdr:from>
    <xdr:to>
      <xdr:col>27</xdr:col>
      <xdr:colOff>368877</xdr:colOff>
      <xdr:row>71</xdr:row>
      <xdr:rowOff>4891</xdr:rowOff>
    </xdr:to>
    <xdr:graphicFrame macro="">
      <xdr:nvGraphicFramePr>
        <xdr:cNvPr id="51" name="Grafico 5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403159</xdr:colOff>
      <xdr:row>54</xdr:row>
      <xdr:rowOff>10390</xdr:rowOff>
    </xdr:from>
    <xdr:to>
      <xdr:col>35</xdr:col>
      <xdr:colOff>8660</xdr:colOff>
      <xdr:row>71</xdr:row>
      <xdr:rowOff>107024</xdr:rowOff>
    </xdr:to>
    <xdr:graphicFrame macro="">
      <xdr:nvGraphicFramePr>
        <xdr:cNvPr id="52" name="Grafico 5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222714</xdr:colOff>
      <xdr:row>37</xdr:row>
      <xdr:rowOff>37388</xdr:rowOff>
    </xdr:from>
    <xdr:to>
      <xdr:col>27</xdr:col>
      <xdr:colOff>426027</xdr:colOff>
      <xdr:row>53</xdr:row>
      <xdr:rowOff>138241</xdr:rowOff>
    </xdr:to>
    <xdr:graphicFrame macro="">
      <xdr:nvGraphicFramePr>
        <xdr:cNvPr id="53" name="Grafico 5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460309</xdr:colOff>
      <xdr:row>36</xdr:row>
      <xdr:rowOff>29440</xdr:rowOff>
    </xdr:from>
    <xdr:to>
      <xdr:col>35</xdr:col>
      <xdr:colOff>65810</xdr:colOff>
      <xdr:row>53</xdr:row>
      <xdr:rowOff>126074</xdr:rowOff>
    </xdr:to>
    <xdr:graphicFrame macro="">
      <xdr:nvGraphicFramePr>
        <xdr:cNvPr id="54" name="Grafico 5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508464</xdr:colOff>
      <xdr:row>18</xdr:row>
      <xdr:rowOff>56438</xdr:rowOff>
    </xdr:from>
    <xdr:to>
      <xdr:col>43</xdr:col>
      <xdr:colOff>102177</xdr:colOff>
      <xdr:row>34</xdr:row>
      <xdr:rowOff>157291</xdr:rowOff>
    </xdr:to>
    <xdr:graphicFrame macro="">
      <xdr:nvGraphicFramePr>
        <xdr:cNvPr id="55" name="Grafico 5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43</xdr:col>
      <xdr:colOff>222714</xdr:colOff>
      <xdr:row>18</xdr:row>
      <xdr:rowOff>56438</xdr:rowOff>
    </xdr:from>
    <xdr:to>
      <xdr:col>50</xdr:col>
      <xdr:colOff>426027</xdr:colOff>
      <xdr:row>34</xdr:row>
      <xdr:rowOff>157291</xdr:rowOff>
    </xdr:to>
    <xdr:graphicFrame macro="">
      <xdr:nvGraphicFramePr>
        <xdr:cNvPr id="56" name="Grafico 5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39</xdr:col>
      <xdr:colOff>527514</xdr:colOff>
      <xdr:row>35</xdr:row>
      <xdr:rowOff>170738</xdr:rowOff>
    </xdr:from>
    <xdr:to>
      <xdr:col>48</xdr:col>
      <xdr:colOff>457200</xdr:colOff>
      <xdr:row>56</xdr:row>
      <xdr:rowOff>114300</xdr:rowOff>
    </xdr:to>
    <xdr:graphicFrame macro="">
      <xdr:nvGraphicFramePr>
        <xdr:cNvPr id="57" name="Grafico 5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261740</xdr:colOff>
      <xdr:row>6</xdr:row>
      <xdr:rowOff>188098</xdr:rowOff>
    </xdr:from>
    <xdr:to>
      <xdr:col>7</xdr:col>
      <xdr:colOff>585108</xdr:colOff>
      <xdr:row>14</xdr:row>
      <xdr:rowOff>149679</xdr:rowOff>
    </xdr:to>
    <xdr:sp macro="" textlink="">
      <xdr:nvSpPr>
        <xdr:cNvPr id="4" name="CasellaDiTesto 3"/>
        <xdr:cNvSpPr txBox="1"/>
      </xdr:nvSpPr>
      <xdr:spPr>
        <a:xfrm>
          <a:off x="2915133" y="2963955"/>
          <a:ext cx="2759046" cy="14855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600"/>
            <a:t>In rosa chiaro (colonne B e C) sono riportati i dati che simulano 200</a:t>
          </a:r>
          <a:r>
            <a:rPr lang="it-IT" sz="1600" baseline="0"/>
            <a:t> misure dell'altezza </a:t>
          </a:r>
          <a:r>
            <a:rPr lang="it-IT" sz="1600"/>
            <a:t>H </a:t>
          </a:r>
          <a:r>
            <a:rPr lang="it-IT" sz="1600" baseline="0"/>
            <a:t> e la lunghezza L con valore medio e deviazione standard date</a:t>
          </a:r>
          <a:endParaRPr lang="it-IT" sz="1600"/>
        </a:p>
      </xdr:txBody>
    </xdr:sp>
    <xdr:clientData/>
  </xdr:twoCellAnchor>
  <xdr:twoCellAnchor>
    <xdr:from>
      <xdr:col>2</xdr:col>
      <xdr:colOff>3202</xdr:colOff>
      <xdr:row>10</xdr:row>
      <xdr:rowOff>27215</xdr:rowOff>
    </xdr:from>
    <xdr:to>
      <xdr:col>4</xdr:col>
      <xdr:colOff>261740</xdr:colOff>
      <xdr:row>10</xdr:row>
      <xdr:rowOff>168889</xdr:rowOff>
    </xdr:to>
    <xdr:cxnSp macro="">
      <xdr:nvCxnSpPr>
        <xdr:cNvPr id="5" name="Connettore 2 4"/>
        <xdr:cNvCxnSpPr>
          <a:stCxn id="4" idx="1"/>
        </xdr:cNvCxnSpPr>
      </xdr:nvCxnSpPr>
      <xdr:spPr>
        <a:xfrm flipH="1" flipV="1">
          <a:off x="1227845" y="3565072"/>
          <a:ext cx="1687288" cy="141674"/>
        </a:xfrm>
        <a:prstGeom prst="straightConnector1">
          <a:avLst/>
        </a:prstGeom>
        <a:ln w="222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12810</xdr:colOff>
      <xdr:row>0</xdr:row>
      <xdr:rowOff>625929</xdr:rowOff>
    </xdr:from>
    <xdr:to>
      <xdr:col>9</xdr:col>
      <xdr:colOff>367392</xdr:colOff>
      <xdr:row>0</xdr:row>
      <xdr:rowOff>1632857</xdr:rowOff>
    </xdr:to>
    <xdr:sp macro="" textlink="">
      <xdr:nvSpPr>
        <xdr:cNvPr id="6" name="CasellaDiTesto 5"/>
        <xdr:cNvSpPr txBox="1"/>
      </xdr:nvSpPr>
      <xdr:spPr>
        <a:xfrm>
          <a:off x="3482631" y="625929"/>
          <a:ext cx="3552261" cy="10069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600"/>
            <a:t>In grigio scuro</a:t>
          </a:r>
          <a:r>
            <a:rPr lang="it-IT" sz="1600" baseline="0"/>
            <a:t> sono diverse funzioni di numeri casuali: somma, prodotto, differenza, etc...</a:t>
          </a:r>
          <a:endParaRPr lang="it-IT" sz="1600"/>
        </a:p>
      </xdr:txBody>
    </xdr:sp>
    <xdr:clientData/>
  </xdr:twoCellAnchor>
  <xdr:twoCellAnchor>
    <xdr:from>
      <xdr:col>6</xdr:col>
      <xdr:colOff>149682</xdr:colOff>
      <xdr:row>0</xdr:row>
      <xdr:rowOff>1632857</xdr:rowOff>
    </xdr:from>
    <xdr:to>
      <xdr:col>7</xdr:col>
      <xdr:colOff>169691</xdr:colOff>
      <xdr:row>3</xdr:row>
      <xdr:rowOff>27214</xdr:rowOff>
    </xdr:to>
    <xdr:cxnSp macro="">
      <xdr:nvCxnSpPr>
        <xdr:cNvPr id="7" name="Connettore 2 6"/>
        <xdr:cNvCxnSpPr>
          <a:stCxn id="6" idx="2"/>
        </xdr:cNvCxnSpPr>
      </xdr:nvCxnSpPr>
      <xdr:spPr>
        <a:xfrm flipH="1">
          <a:off x="4435932" y="1632857"/>
          <a:ext cx="822830" cy="598714"/>
        </a:xfrm>
        <a:prstGeom prst="straightConnector1">
          <a:avLst/>
        </a:prstGeom>
        <a:ln w="222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816429</xdr:colOff>
      <xdr:row>0</xdr:row>
      <xdr:rowOff>394607</xdr:rowOff>
    </xdr:from>
    <xdr:to>
      <xdr:col>14</xdr:col>
      <xdr:colOff>476250</xdr:colOff>
      <xdr:row>0</xdr:row>
      <xdr:rowOff>1292679</xdr:rowOff>
    </xdr:to>
    <xdr:sp macro="" textlink="">
      <xdr:nvSpPr>
        <xdr:cNvPr id="27" name="CasellaDiTesto 26"/>
        <xdr:cNvSpPr txBox="1"/>
      </xdr:nvSpPr>
      <xdr:spPr>
        <a:xfrm>
          <a:off x="7483929" y="394607"/>
          <a:ext cx="3143250" cy="898072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2000"/>
            <a:t>Tasto F9 per enerare nuove sequenze</a:t>
          </a:r>
          <a:r>
            <a:rPr lang="it-IT" sz="2000" baseline="0"/>
            <a:t> di numeri casuali </a:t>
          </a:r>
          <a:endParaRPr lang="it-IT" sz="2000"/>
        </a:p>
      </xdr:txBody>
    </xdr:sp>
    <xdr:clientData/>
  </xdr:twoCellAnchor>
  <xdr:twoCellAnchor>
    <xdr:from>
      <xdr:col>0</xdr:col>
      <xdr:colOff>162488</xdr:colOff>
      <xdr:row>0</xdr:row>
      <xdr:rowOff>285751</xdr:rowOff>
    </xdr:from>
    <xdr:to>
      <xdr:col>4</xdr:col>
      <xdr:colOff>408214</xdr:colOff>
      <xdr:row>0</xdr:row>
      <xdr:rowOff>1170214</xdr:rowOff>
    </xdr:to>
    <xdr:sp macro="" textlink="">
      <xdr:nvSpPr>
        <xdr:cNvPr id="15" name="CasellaDiTesto 14"/>
        <xdr:cNvSpPr txBox="1"/>
      </xdr:nvSpPr>
      <xdr:spPr>
        <a:xfrm>
          <a:off x="162488" y="285751"/>
          <a:ext cx="2899119" cy="8844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600"/>
            <a:t>Inserire nelle caselle gialle media e dev. standard per le</a:t>
          </a:r>
          <a:r>
            <a:rPr lang="it-IT" sz="1600" baseline="0"/>
            <a:t> sequenze di numeri casuali A e B</a:t>
          </a:r>
          <a:endParaRPr lang="it-IT" sz="1600"/>
        </a:p>
      </xdr:txBody>
    </xdr:sp>
    <xdr:clientData/>
  </xdr:twoCellAnchor>
  <xdr:twoCellAnchor>
    <xdr:from>
      <xdr:col>1</xdr:col>
      <xdr:colOff>571500</xdr:colOff>
      <xdr:row>0</xdr:row>
      <xdr:rowOff>1170214</xdr:rowOff>
    </xdr:from>
    <xdr:to>
      <xdr:col>2</xdr:col>
      <xdr:colOff>509869</xdr:colOff>
      <xdr:row>2</xdr:row>
      <xdr:rowOff>0</xdr:rowOff>
    </xdr:to>
    <xdr:cxnSp macro="">
      <xdr:nvCxnSpPr>
        <xdr:cNvPr id="16" name="Connettore 2 15"/>
        <xdr:cNvCxnSpPr/>
      </xdr:nvCxnSpPr>
      <xdr:spPr>
        <a:xfrm flipH="1">
          <a:off x="1183821" y="1170214"/>
          <a:ext cx="550691" cy="857250"/>
        </a:xfrm>
        <a:prstGeom prst="straightConnector1">
          <a:avLst/>
        </a:prstGeom>
        <a:ln w="222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598714</xdr:colOff>
      <xdr:row>3</xdr:row>
      <xdr:rowOff>149678</xdr:rowOff>
    </xdr:from>
    <xdr:to>
      <xdr:col>28</xdr:col>
      <xdr:colOff>477046</xdr:colOff>
      <xdr:row>7</xdr:row>
      <xdr:rowOff>108857</xdr:rowOff>
    </xdr:to>
    <xdr:sp macro="" textlink="">
      <xdr:nvSpPr>
        <xdr:cNvPr id="18" name="CasellaDiTesto 17"/>
        <xdr:cNvSpPr txBox="1"/>
      </xdr:nvSpPr>
      <xdr:spPr>
        <a:xfrm>
          <a:off x="16791214" y="2367642"/>
          <a:ext cx="3552261" cy="76200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600"/>
            <a:t>Valori </a:t>
          </a:r>
          <a:r>
            <a:rPr lang="it-IT" sz="1600">
              <a:latin typeface="Symbol" pitchFamily="18" charset="2"/>
            </a:rPr>
            <a:t>s</a:t>
          </a:r>
          <a:r>
            <a:rPr lang="it-IT" sz="1600">
              <a:latin typeface="+mn-lt"/>
            </a:rPr>
            <a:t>(exp) </a:t>
          </a:r>
          <a:r>
            <a:rPr lang="it-IT" sz="1600"/>
            <a:t>calcolati dai dati per le diverse funzioni:</a:t>
          </a:r>
          <a:r>
            <a:rPr lang="it-IT" sz="1600" baseline="0"/>
            <a:t> A+B, A-B, A*B etc....</a:t>
          </a:r>
          <a:endParaRPr lang="it-IT" sz="1600"/>
        </a:p>
      </xdr:txBody>
    </xdr:sp>
    <xdr:clientData/>
  </xdr:twoCellAnchor>
  <xdr:twoCellAnchor>
    <xdr:from>
      <xdr:col>21</xdr:col>
      <xdr:colOff>761999</xdr:colOff>
      <xdr:row>5</xdr:row>
      <xdr:rowOff>136072</xdr:rowOff>
    </xdr:from>
    <xdr:to>
      <xdr:col>22</xdr:col>
      <xdr:colOff>598714</xdr:colOff>
      <xdr:row>6</xdr:row>
      <xdr:rowOff>108857</xdr:rowOff>
    </xdr:to>
    <xdr:cxnSp macro="">
      <xdr:nvCxnSpPr>
        <xdr:cNvPr id="19" name="Connettore 2 18"/>
        <xdr:cNvCxnSpPr>
          <a:stCxn id="18" idx="1"/>
        </xdr:cNvCxnSpPr>
      </xdr:nvCxnSpPr>
      <xdr:spPr>
        <a:xfrm flipH="1">
          <a:off x="16178892" y="2748643"/>
          <a:ext cx="612322" cy="176893"/>
        </a:xfrm>
        <a:prstGeom prst="straightConnector1">
          <a:avLst/>
        </a:prstGeom>
        <a:ln w="222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122465</xdr:colOff>
      <xdr:row>9</xdr:row>
      <xdr:rowOff>136071</xdr:rowOff>
    </xdr:from>
    <xdr:to>
      <xdr:col>29</xdr:col>
      <xdr:colOff>797</xdr:colOff>
      <xdr:row>13</xdr:row>
      <xdr:rowOff>0</xdr:rowOff>
    </xdr:to>
    <xdr:sp macro="" textlink="">
      <xdr:nvSpPr>
        <xdr:cNvPr id="22" name="CasellaDiTesto 21"/>
        <xdr:cNvSpPr txBox="1"/>
      </xdr:nvSpPr>
      <xdr:spPr>
        <a:xfrm>
          <a:off x="16927286" y="3537857"/>
          <a:ext cx="3552261" cy="653143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600"/>
            <a:t>Valori </a:t>
          </a:r>
          <a:r>
            <a:rPr lang="it-IT" sz="1600">
              <a:latin typeface="Symbol" pitchFamily="18" charset="2"/>
            </a:rPr>
            <a:t>s</a:t>
          </a:r>
          <a:r>
            <a:rPr lang="it-IT" sz="1600"/>
            <a:t>(th) calcolati usando le formule per la propagazione degli errori</a:t>
          </a:r>
        </a:p>
      </xdr:txBody>
    </xdr:sp>
    <xdr:clientData/>
  </xdr:twoCellAnchor>
  <xdr:twoCellAnchor>
    <xdr:from>
      <xdr:col>21</xdr:col>
      <xdr:colOff>761999</xdr:colOff>
      <xdr:row>10</xdr:row>
      <xdr:rowOff>81642</xdr:rowOff>
    </xdr:from>
    <xdr:to>
      <xdr:col>23</xdr:col>
      <xdr:colOff>122465</xdr:colOff>
      <xdr:row>11</xdr:row>
      <xdr:rowOff>54429</xdr:rowOff>
    </xdr:to>
    <xdr:cxnSp macro="">
      <xdr:nvCxnSpPr>
        <xdr:cNvPr id="23" name="Connettore 2 22"/>
        <xdr:cNvCxnSpPr>
          <a:stCxn id="22" idx="1"/>
        </xdr:cNvCxnSpPr>
      </xdr:nvCxnSpPr>
      <xdr:spPr>
        <a:xfrm flipH="1" flipV="1">
          <a:off x="16178892" y="3687535"/>
          <a:ext cx="748394" cy="176894"/>
        </a:xfrm>
        <a:prstGeom prst="straightConnector1">
          <a:avLst/>
        </a:prstGeom>
        <a:ln w="222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761999</xdr:colOff>
      <xdr:row>13</xdr:row>
      <xdr:rowOff>149677</xdr:rowOff>
    </xdr:from>
    <xdr:to>
      <xdr:col>23</xdr:col>
      <xdr:colOff>122465</xdr:colOff>
      <xdr:row>14</xdr:row>
      <xdr:rowOff>122464</xdr:rowOff>
    </xdr:to>
    <xdr:cxnSp macro="">
      <xdr:nvCxnSpPr>
        <xdr:cNvPr id="26" name="Connettore 2 25"/>
        <xdr:cNvCxnSpPr/>
      </xdr:nvCxnSpPr>
      <xdr:spPr>
        <a:xfrm flipH="1" flipV="1">
          <a:off x="16178892" y="4354284"/>
          <a:ext cx="748394" cy="176894"/>
        </a:xfrm>
        <a:prstGeom prst="straightConnector1">
          <a:avLst/>
        </a:prstGeom>
        <a:ln w="222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81643</xdr:colOff>
      <xdr:row>14</xdr:row>
      <xdr:rowOff>81643</xdr:rowOff>
    </xdr:from>
    <xdr:to>
      <xdr:col>29</xdr:col>
      <xdr:colOff>68036</xdr:colOff>
      <xdr:row>19</xdr:row>
      <xdr:rowOff>68036</xdr:rowOff>
    </xdr:to>
    <xdr:sp macro="" textlink="">
      <xdr:nvSpPr>
        <xdr:cNvPr id="28" name="CasellaDiTesto 27"/>
        <xdr:cNvSpPr txBox="1"/>
      </xdr:nvSpPr>
      <xdr:spPr>
        <a:xfrm>
          <a:off x="16886464" y="4490357"/>
          <a:ext cx="3660322" cy="938893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600"/>
            <a:t>differenza percentuale tra valori calcolati serimentalmente e valori teorici</a:t>
          </a:r>
        </a:p>
        <a:p>
          <a:pPr algn="ctr"/>
          <a:r>
            <a:rPr lang="it-IT" sz="1600"/>
            <a:t>[</a:t>
          </a:r>
          <a:r>
            <a:rPr lang="it-IT" sz="1600">
              <a:latin typeface="Symbol" pitchFamily="18" charset="2"/>
            </a:rPr>
            <a:t>s</a:t>
          </a:r>
          <a:r>
            <a:rPr lang="it-IT" sz="1600"/>
            <a:t>(exp- </a:t>
          </a:r>
          <a:r>
            <a:rPr lang="it-IT" sz="1600">
              <a:latin typeface="Symbol" pitchFamily="18" charset="2"/>
            </a:rPr>
            <a:t>s</a:t>
          </a:r>
          <a:r>
            <a:rPr lang="it-IT" sz="1600"/>
            <a:t>(th)] / </a:t>
          </a:r>
          <a:r>
            <a:rPr lang="it-IT" sz="1600">
              <a:latin typeface="Symbol" pitchFamily="18" charset="2"/>
            </a:rPr>
            <a:t>s</a:t>
          </a:r>
          <a:r>
            <a:rPr lang="it-IT" sz="1600"/>
            <a:t>(exp)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D1:M24"/>
  <sheetViews>
    <sheetView tabSelected="1" zoomScale="85" zoomScaleNormal="85" workbookViewId="0">
      <selection activeCell="O14" sqref="O14"/>
    </sheetView>
  </sheetViews>
  <sheetFormatPr defaultRowHeight="15" x14ac:dyDescent="0.25"/>
  <cols>
    <col min="1" max="1" width="15" style="1" customWidth="1"/>
    <col min="2" max="2" width="13.140625" style="1" customWidth="1"/>
    <col min="3" max="3" width="2.85546875" style="1" customWidth="1"/>
    <col min="4" max="4" width="18.140625" style="1" customWidth="1"/>
    <col min="5" max="5" width="5.140625" style="1" customWidth="1"/>
    <col min="6" max="6" width="12.28515625" style="1" customWidth="1"/>
    <col min="7" max="7" width="10.5703125" style="1" customWidth="1"/>
    <col min="8" max="8" width="6.42578125" style="1" customWidth="1"/>
    <col min="9" max="9" width="9.140625" style="1"/>
    <col min="10" max="10" width="3.5703125" style="1" customWidth="1"/>
    <col min="11" max="16384" width="9.140625" style="1"/>
  </cols>
  <sheetData>
    <row r="1" spans="4:13" ht="15.75" thickBot="1" x14ac:dyDescent="0.3"/>
    <row r="2" spans="4:13" x14ac:dyDescent="0.25">
      <c r="E2" s="59"/>
      <c r="F2" s="83" t="s">
        <v>8</v>
      </c>
      <c r="G2" s="84"/>
      <c r="M2" s="50"/>
    </row>
    <row r="3" spans="4:13" ht="21" customHeight="1" x14ac:dyDescent="0.25">
      <c r="E3" s="60"/>
      <c r="F3" s="53" t="s">
        <v>0</v>
      </c>
      <c r="G3" s="54" t="s">
        <v>1</v>
      </c>
      <c r="M3" s="50"/>
    </row>
    <row r="4" spans="4:13" ht="14.25" customHeight="1" thickBot="1" x14ac:dyDescent="0.3">
      <c r="E4" s="60"/>
      <c r="F4" s="53" t="s">
        <v>34</v>
      </c>
      <c r="G4" s="54" t="s">
        <v>35</v>
      </c>
      <c r="M4" s="50"/>
    </row>
    <row r="5" spans="4:13" ht="16.5" customHeight="1" thickTop="1" thickBot="1" x14ac:dyDescent="0.3">
      <c r="E5" s="61" t="s">
        <v>9</v>
      </c>
      <c r="F5" s="51">
        <v>165.5</v>
      </c>
      <c r="G5" s="55">
        <v>168</v>
      </c>
      <c r="M5" s="50"/>
    </row>
    <row r="6" spans="4:13" ht="16.5" customHeight="1" thickBot="1" x14ac:dyDescent="0.3">
      <c r="E6" s="62" t="s">
        <v>10</v>
      </c>
      <c r="F6" s="52">
        <v>167</v>
      </c>
      <c r="G6" s="56">
        <v>167</v>
      </c>
      <c r="M6" s="50"/>
    </row>
    <row r="7" spans="4:13" ht="16.5" customHeight="1" thickTop="1" thickBot="1" x14ac:dyDescent="0.3">
      <c r="E7" s="61" t="s">
        <v>11</v>
      </c>
      <c r="F7" s="51">
        <v>164.5</v>
      </c>
      <c r="G7" s="55">
        <v>167.5</v>
      </c>
      <c r="M7" s="50"/>
    </row>
    <row r="8" spans="4:13" ht="16.5" customHeight="1" thickBot="1" x14ac:dyDescent="0.3">
      <c r="E8" s="62" t="s">
        <v>12</v>
      </c>
      <c r="F8" s="52">
        <v>165</v>
      </c>
      <c r="G8" s="56">
        <v>169.5</v>
      </c>
      <c r="M8" s="50"/>
    </row>
    <row r="9" spans="4:13" ht="16.5" customHeight="1" thickTop="1" thickBot="1" x14ac:dyDescent="0.3">
      <c r="E9" s="63" t="s">
        <v>13</v>
      </c>
      <c r="F9" s="57">
        <v>166</v>
      </c>
      <c r="G9" s="58">
        <v>167</v>
      </c>
      <c r="M9" s="50"/>
    </row>
    <row r="10" spans="4:13" x14ac:dyDescent="0.25">
      <c r="F10" s="2"/>
    </row>
    <row r="11" spans="4:13" x14ac:dyDescent="0.25">
      <c r="D11" s="5" t="s">
        <v>2</v>
      </c>
      <c r="F11" s="3">
        <f>AVERAGE(F5:F9)</f>
        <v>165.6</v>
      </c>
      <c r="G11" s="3">
        <f>AVERAGE(G5:G9)</f>
        <v>167.8</v>
      </c>
      <c r="H11" s="1" t="s">
        <v>17</v>
      </c>
    </row>
    <row r="12" spans="4:13" ht="9.75" customHeight="1" x14ac:dyDescent="0.25"/>
    <row r="13" spans="4:13" ht="15" customHeight="1" x14ac:dyDescent="0.25">
      <c r="D13" s="14" t="s">
        <v>14</v>
      </c>
      <c r="F13" s="14">
        <f>MIN(F5:F9)</f>
        <v>164.5</v>
      </c>
      <c r="G13" s="15">
        <f>MIN(G5:G9)</f>
        <v>167</v>
      </c>
      <c r="H13" s="1" t="s">
        <v>17</v>
      </c>
    </row>
    <row r="14" spans="4:13" x14ac:dyDescent="0.25">
      <c r="D14" s="14" t="s">
        <v>15</v>
      </c>
      <c r="F14" s="15">
        <f>MAX(F5:F9)</f>
        <v>167</v>
      </c>
      <c r="G14" s="15">
        <f>MAX(G5:G9)</f>
        <v>169.5</v>
      </c>
      <c r="H14" s="1" t="s">
        <v>17</v>
      </c>
    </row>
    <row r="15" spans="4:13" x14ac:dyDescent="0.25">
      <c r="D15" s="14" t="s">
        <v>16</v>
      </c>
      <c r="F15" s="15">
        <f>(F14-F13)/2</f>
        <v>1.25</v>
      </c>
      <c r="G15" s="15">
        <f>(G14-G13)/2</f>
        <v>1.25</v>
      </c>
      <c r="H15" s="1" t="s">
        <v>17</v>
      </c>
    </row>
    <row r="16" spans="4:13" ht="9" customHeight="1" x14ac:dyDescent="0.25"/>
    <row r="17" spans="4:8" ht="23.25" x14ac:dyDescent="0.35">
      <c r="D17" s="5" t="s">
        <v>3</v>
      </c>
      <c r="E17" s="4" t="s">
        <v>5</v>
      </c>
      <c r="F17" s="3">
        <f>STDEV(F5:F9)</f>
        <v>0.96176920308356728</v>
      </c>
      <c r="G17" s="3">
        <f>STDEV(G5:G9)</f>
        <v>1.036822067666386</v>
      </c>
      <c r="H17" s="1" t="s">
        <v>17</v>
      </c>
    </row>
    <row r="18" spans="4:8" x14ac:dyDescent="0.25">
      <c r="D18" s="5" t="s">
        <v>4</v>
      </c>
      <c r="F18" s="6">
        <f>F17/SQRT(5)</f>
        <v>0.43011626335213132</v>
      </c>
      <c r="G18" s="6">
        <f>G17/SQRT(5)</f>
        <v>0.46368092477478512</v>
      </c>
      <c r="H18" s="1" t="s">
        <v>17</v>
      </c>
    </row>
    <row r="20" spans="4:8" x14ac:dyDescent="0.25">
      <c r="D20" s="7" t="s">
        <v>6</v>
      </c>
      <c r="E20" s="8"/>
      <c r="F20" s="8" t="s">
        <v>34</v>
      </c>
      <c r="G20" s="9" t="s">
        <v>35</v>
      </c>
    </row>
    <row r="21" spans="4:8" x14ac:dyDescent="0.25">
      <c r="D21" s="10"/>
      <c r="E21" s="11"/>
      <c r="F21" s="11" t="str">
        <f>CONCATENATE(TEXT(F11,".00")," ± ",TEXT(F18,".00"))</f>
        <v>165.60 ± .43</v>
      </c>
      <c r="G21" s="12" t="str">
        <f>CONCATENATE(TEXT(G11,".00")," ± ",TEXT(G18,".00"))</f>
        <v>167.80 ± .46</v>
      </c>
    </row>
    <row r="23" spans="4:8" x14ac:dyDescent="0.25">
      <c r="D23" s="7" t="s">
        <v>33</v>
      </c>
      <c r="E23" s="8"/>
      <c r="F23" s="79" t="s">
        <v>36</v>
      </c>
      <c r="G23" s="80"/>
    </row>
    <row r="24" spans="4:8" x14ac:dyDescent="0.25">
      <c r="D24" s="10"/>
      <c r="E24" s="11"/>
      <c r="F24" s="81" t="str">
        <f>CONCATENATE(TEXT(G11-F11,".00")," ± ",TEXT(SQRT(F18^2+G18^2),".00")," [cm]")</f>
        <v>2.20 ± .63 [cm]</v>
      </c>
      <c r="G24" s="82"/>
    </row>
  </sheetData>
  <mergeCells count="3">
    <mergeCell ref="F23:G23"/>
    <mergeCell ref="F24:G24"/>
    <mergeCell ref="F2:G2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>
              <from>
                <xdr:col>4</xdr:col>
                <xdr:colOff>28575</xdr:colOff>
                <xdr:row>9</xdr:row>
                <xdr:rowOff>171450</xdr:rowOff>
              </from>
              <to>
                <xdr:col>4</xdr:col>
                <xdr:colOff>219075</xdr:colOff>
                <xdr:row>11</xdr:row>
                <xdr:rowOff>0</xdr:rowOff>
              </to>
            </anchor>
          </objectPr>
        </oleObject>
      </mc:Choice>
      <mc:Fallback>
        <oleObject progId="Equation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8"/>
  <sheetViews>
    <sheetView topLeftCell="N13" zoomScale="50" zoomScaleNormal="50" workbookViewId="0">
      <selection activeCell="B1" sqref="B1:C1048576"/>
    </sheetView>
  </sheetViews>
  <sheetFormatPr defaultRowHeight="15" x14ac:dyDescent="0.25"/>
  <cols>
    <col min="1" max="4" width="9.140625" style="13"/>
    <col min="5" max="5" width="28" customWidth="1"/>
    <col min="6" max="8" width="9.140625" style="13"/>
    <col min="9" max="9" width="10.140625" style="13" customWidth="1"/>
    <col min="10" max="10" width="9.140625" style="13"/>
    <col min="11" max="11" width="17.5703125" style="13" customWidth="1"/>
    <col min="12" max="12" width="9.140625" style="13" customWidth="1"/>
    <col min="13" max="13" width="9.140625" style="27"/>
    <col min="14" max="14" width="9.140625" style="13" customWidth="1"/>
    <col min="15" max="16384" width="9.140625" style="13"/>
  </cols>
  <sheetData>
    <row r="1" spans="1:34" ht="143.25" customHeight="1" x14ac:dyDescent="0.25"/>
    <row r="2" spans="1:34" x14ac:dyDescent="0.25">
      <c r="B2" s="13" t="s">
        <v>25</v>
      </c>
      <c r="C2" s="13" t="s">
        <v>26</v>
      </c>
      <c r="D2" s="13" t="s">
        <v>7</v>
      </c>
      <c r="E2" s="13"/>
      <c r="F2" s="22"/>
      <c r="G2" s="22" t="s">
        <v>25</v>
      </c>
      <c r="H2" s="22" t="s">
        <v>26</v>
      </c>
      <c r="I2" s="22" t="s">
        <v>31</v>
      </c>
      <c r="O2" s="13" t="s">
        <v>22</v>
      </c>
      <c r="P2" s="13" t="s">
        <v>23</v>
      </c>
      <c r="Q2" s="13" t="s">
        <v>7</v>
      </c>
      <c r="S2" s="22"/>
      <c r="T2" s="22" t="s">
        <v>19</v>
      </c>
      <c r="U2" s="22" t="s">
        <v>9</v>
      </c>
      <c r="V2" s="22" t="s">
        <v>20</v>
      </c>
    </row>
    <row r="3" spans="1:34" x14ac:dyDescent="0.25">
      <c r="A3" s="17" t="s">
        <v>18</v>
      </c>
      <c r="B3" s="24">
        <f>'1.Altezza e lunghezza'!F11</f>
        <v>165.6</v>
      </c>
      <c r="C3" s="24">
        <f>'1.Altezza e lunghezza'!G11</f>
        <v>167.8</v>
      </c>
      <c r="D3" s="19"/>
      <c r="E3" s="13"/>
      <c r="F3" s="22" t="s">
        <v>18</v>
      </c>
      <c r="G3" s="16">
        <f ca="1">AVERAGE(B5:B203)</f>
        <v>165.49660756235716</v>
      </c>
      <c r="H3" s="16">
        <f t="shared" ref="H3:I3" ca="1" si="0">AVERAGE(C5:C203)</f>
        <v>167.75354497875773</v>
      </c>
      <c r="I3" s="23">
        <f t="shared" ca="1" si="0"/>
        <v>2.256937416400691</v>
      </c>
      <c r="O3" s="24"/>
      <c r="P3" s="24"/>
      <c r="Q3" s="19"/>
      <c r="S3" s="22" t="s">
        <v>18</v>
      </c>
      <c r="T3" s="16">
        <f ca="1">AVERAGE(O5:O203)</f>
        <v>165.52518073706983</v>
      </c>
      <c r="U3" s="16">
        <f t="shared" ref="U3" ca="1" si="1">AVERAGE(P5:P203)</f>
        <v>167.73718361972917</v>
      </c>
      <c r="V3" s="23">
        <f t="shared" ref="V3" ca="1" si="2">AVERAGE(Q5:Q203)</f>
        <v>2.2120028826593114</v>
      </c>
      <c r="AG3" s="27"/>
    </row>
    <row r="4" spans="1:34" x14ac:dyDescent="0.25">
      <c r="A4" s="18" t="s">
        <v>3</v>
      </c>
      <c r="B4" s="25">
        <f>'1.Altezza e lunghezza'!F17</f>
        <v>0.96176920308356728</v>
      </c>
      <c r="C4" s="25">
        <f>'1.Altezza e lunghezza'!G17</f>
        <v>1.036822067666386</v>
      </c>
      <c r="D4" s="20" t="s">
        <v>21</v>
      </c>
      <c r="E4" s="13"/>
      <c r="F4" s="22" t="s">
        <v>3</v>
      </c>
      <c r="G4" s="16">
        <f ca="1">STDEV(B5:B203)</f>
        <v>0.89933823171268734</v>
      </c>
      <c r="H4" s="16">
        <f t="shared" ref="H4:I4" ca="1" si="3">STDEV(C5:C203)</f>
        <v>1.1263983826402499</v>
      </c>
      <c r="I4" s="23">
        <f t="shared" ca="1" si="3"/>
        <v>1.4106267875352003</v>
      </c>
      <c r="O4" s="25"/>
      <c r="P4" s="25"/>
      <c r="Q4" s="20" t="s">
        <v>24</v>
      </c>
      <c r="S4" s="22" t="s">
        <v>3</v>
      </c>
      <c r="T4" s="16">
        <f ca="1">STDEV(O5:O203)</f>
        <v>0.38242343183716926</v>
      </c>
      <c r="U4" s="16">
        <f t="shared" ref="U4" ca="1" si="4">STDEV(P5:P203)</f>
        <v>0.26362097313461369</v>
      </c>
      <c r="V4" s="23">
        <f ca="1">STDEV(Q5:Q203)</f>
        <v>0.45977780980463578</v>
      </c>
      <c r="AG4" s="27"/>
      <c r="AH4" s="27"/>
    </row>
    <row r="5" spans="1:34" ht="18.75" x14ac:dyDescent="0.35">
      <c r="B5" s="31">
        <f ca="1">_xlfn.NORM.S.INV(RAND())*$B$4+$B$3</f>
        <v>167.82425490844466</v>
      </c>
      <c r="C5" s="31">
        <f ca="1">_xlfn.NORM.S.INV(RAND())*$C$4+$C$3</f>
        <v>165.68713777148795</v>
      </c>
      <c r="D5" s="32">
        <f t="shared" ref="D5:D36" ca="1" si="5">C5-B5</f>
        <v>-2.1371171369567037</v>
      </c>
      <c r="E5" s="13"/>
      <c r="F5" s="19"/>
      <c r="G5" s="85" t="s">
        <v>30</v>
      </c>
      <c r="H5" s="85"/>
      <c r="I5" s="21">
        <f ca="1">SQRT(G4^2+H4^2)</f>
        <v>1.4413821739686787</v>
      </c>
      <c r="N5" s="36" t="s">
        <v>18</v>
      </c>
      <c r="O5" s="37">
        <f ca="1">AVERAGE(B5:B10)</f>
        <v>165.37020446620909</v>
      </c>
      <c r="P5" s="37">
        <f ca="1">AVERAGE(C5:C14)</f>
        <v>167.06843534332634</v>
      </c>
      <c r="Q5" s="37">
        <f ca="1">P5-O5</f>
        <v>1.6982308771172541</v>
      </c>
      <c r="S5" s="38" t="s">
        <v>32</v>
      </c>
      <c r="T5" s="39">
        <f ca="1">G4/SQRT(6)</f>
        <v>0.36715329564549815</v>
      </c>
      <c r="U5" s="39">
        <f ca="1">H4/SQRT(6)</f>
        <v>0.45985021409414234</v>
      </c>
      <c r="AH5" s="27"/>
    </row>
    <row r="6" spans="1:34" ht="18.75" x14ac:dyDescent="0.35">
      <c r="B6" s="31">
        <f t="shared" ref="B6:B69" ca="1" si="6">_xlfn.NORM.S.INV(RAND())*$B$4+$B$3</f>
        <v>163.43170014217498</v>
      </c>
      <c r="C6" s="31">
        <f t="shared" ref="C6:C69" ca="1" si="7">_xlfn.NORM.S.INV(RAND())*$C$4+$C$3</f>
        <v>166.88659389319696</v>
      </c>
      <c r="D6" s="32">
        <f t="shared" ca="1" si="5"/>
        <v>3.4548937510219844</v>
      </c>
      <c r="E6" s="13"/>
      <c r="N6" s="27"/>
      <c r="O6" s="26"/>
      <c r="P6" s="26"/>
      <c r="Q6" s="26"/>
      <c r="S6" s="28"/>
      <c r="T6" s="85" t="s">
        <v>30</v>
      </c>
      <c r="U6" s="85"/>
      <c r="V6" s="21">
        <f ca="1">SQRT(T4^2+U4^2)</f>
        <v>0.46448218339841491</v>
      </c>
      <c r="AC6" s="86" t="s">
        <v>27</v>
      </c>
      <c r="AD6" s="86"/>
      <c r="AE6" s="35">
        <v>49</v>
      </c>
      <c r="AH6" s="27"/>
    </row>
    <row r="7" spans="1:34" x14ac:dyDescent="0.25">
      <c r="B7" s="31">
        <f t="shared" ca="1" si="6"/>
        <v>165.35139465043991</v>
      </c>
      <c r="C7" s="31">
        <f t="shared" ca="1" si="7"/>
        <v>165.73782058114199</v>
      </c>
      <c r="D7" s="32">
        <f t="shared" ca="1" si="5"/>
        <v>0.38642593070207454</v>
      </c>
      <c r="E7" s="13"/>
      <c r="O7" s="26"/>
      <c r="P7" s="26"/>
      <c r="Q7" s="26"/>
      <c r="AC7" s="86" t="s">
        <v>28</v>
      </c>
      <c r="AD7" s="86"/>
      <c r="AE7" s="35">
        <v>198</v>
      </c>
    </row>
    <row r="8" spans="1:34" x14ac:dyDescent="0.25">
      <c r="B8" s="31">
        <f t="shared" ca="1" si="6"/>
        <v>165.99763622802374</v>
      </c>
      <c r="C8" s="31">
        <f t="shared" ca="1" si="7"/>
        <v>168.70980735425792</v>
      </c>
      <c r="D8" s="32">
        <f t="shared" ca="1" si="5"/>
        <v>2.7121711262341819</v>
      </c>
      <c r="E8" s="13"/>
      <c r="O8" s="26"/>
      <c r="P8" s="26"/>
      <c r="Q8" s="26"/>
      <c r="AC8" s="88" t="s">
        <v>29</v>
      </c>
      <c r="AD8" s="88"/>
      <c r="AE8" s="34">
        <f ca="1">COUNT(INDIRECT(CONCATENATE("B",TEXT($AE$6,0))):INDIRECT(CONCATENATE("B",TEXT($AE$7,0))))</f>
        <v>150</v>
      </c>
    </row>
    <row r="9" spans="1:34" x14ac:dyDescent="0.25">
      <c r="B9" s="31">
        <f t="shared" ca="1" si="6"/>
        <v>164.52131878343613</v>
      </c>
      <c r="C9" s="31">
        <f t="shared" ca="1" si="7"/>
        <v>166.71865284682366</v>
      </c>
      <c r="D9" s="32">
        <f t="shared" ca="1" si="5"/>
        <v>2.1973340633875296</v>
      </c>
      <c r="E9" s="13"/>
      <c r="O9" s="26"/>
      <c r="P9" s="26"/>
      <c r="Q9" s="26"/>
      <c r="AC9" s="22"/>
      <c r="AD9" s="22" t="s">
        <v>25</v>
      </c>
      <c r="AE9" s="22" t="s">
        <v>26</v>
      </c>
      <c r="AF9" s="22" t="s">
        <v>21</v>
      </c>
    </row>
    <row r="10" spans="1:34" x14ac:dyDescent="0.25">
      <c r="B10" s="31">
        <f t="shared" ca="1" si="6"/>
        <v>165.09492208473512</v>
      </c>
      <c r="C10" s="31">
        <f t="shared" ca="1" si="7"/>
        <v>167.20774822669884</v>
      </c>
      <c r="D10" s="32">
        <f t="shared" ca="1" si="5"/>
        <v>2.1128261419637226</v>
      </c>
      <c r="E10" s="13"/>
      <c r="O10" s="26"/>
      <c r="P10" s="26"/>
      <c r="Q10" s="26"/>
      <c r="AC10" s="22" t="s">
        <v>18</v>
      </c>
      <c r="AD10" s="16">
        <f ca="1">AVERAGE(INDIRECT(CONCATENATE("B",TEXT($AE$6,0))):INDIRECT(CONCATENATE("B",TEXT($AE$7,0))))</f>
        <v>165.49389553445079</v>
      </c>
      <c r="AE10" s="16">
        <f ca="1">AVERAGE(INDIRECT(CONCATENATE("C",TEXT($AE$6,0))):INDIRECT(CONCATENATE("C",TEXT($AE$7,0))))</f>
        <v>167.83250311003926</v>
      </c>
      <c r="AF10" s="23">
        <f ca="1">AVERAGE(INDIRECT(CONCATENATE("D",TEXT($AE$6,0))):INDIRECT(CONCATENATE("D",TEXT($AE$7,0))))</f>
        <v>2.338607575588374</v>
      </c>
    </row>
    <row r="11" spans="1:34" x14ac:dyDescent="0.25">
      <c r="B11" s="31">
        <f t="shared" ca="1" si="6"/>
        <v>164.89245145370222</v>
      </c>
      <c r="C11" s="31">
        <f t="shared" ca="1" si="7"/>
        <v>168.26984906321749</v>
      </c>
      <c r="D11" s="32">
        <f t="shared" ca="1" si="5"/>
        <v>3.3773976095152705</v>
      </c>
      <c r="E11" s="13"/>
      <c r="N11" s="36" t="s">
        <v>18</v>
      </c>
      <c r="O11" s="37">
        <f ca="1">AVERAGE(B11:B16)</f>
        <v>165.82069477279231</v>
      </c>
      <c r="P11" s="37">
        <f ca="1">AVERAGE(C11:C20)</f>
        <v>167.44821426314812</v>
      </c>
      <c r="Q11" s="37">
        <f ca="1">P11-O11</f>
        <v>1.6275194903558088</v>
      </c>
      <c r="AC11" s="22" t="s">
        <v>3</v>
      </c>
      <c r="AD11" s="16">
        <f ca="1">STDEV(INDIRECT(CONCATENATE("B",TEXT($AE$6,0))):INDIRECT(CONCATENATE("B",TEXT($AE$7,0))))</f>
        <v>0.86610687007299136</v>
      </c>
      <c r="AE11" s="16">
        <f ca="1">STDEV(INDIRECT(CONCATENATE("C",TEXT($AE$6,0))):INDIRECT(CONCATENATE("C",TEXT($AE$7,0))))</f>
        <v>1.1438758194596597</v>
      </c>
      <c r="AF11" s="23">
        <f ca="1">STDEV(INDIRECT(CONCATENATE("D",TEXT($AE$6,0))):INDIRECT(CONCATENATE("D",TEXT($AE$7,0))))</f>
        <v>1.3789406088943088</v>
      </c>
    </row>
    <row r="12" spans="1:34" ht="18.75" x14ac:dyDescent="0.35">
      <c r="B12" s="31">
        <f t="shared" ca="1" si="6"/>
        <v>165.39254272126149</v>
      </c>
      <c r="C12" s="31">
        <f t="shared" ca="1" si="7"/>
        <v>165.82281068828641</v>
      </c>
      <c r="D12" s="32">
        <f t="shared" ca="1" si="5"/>
        <v>0.43026796702491765</v>
      </c>
      <c r="E12" s="13"/>
      <c r="N12" s="27"/>
      <c r="O12" s="26"/>
      <c r="P12" s="26"/>
      <c r="Q12" s="26"/>
      <c r="AC12" s="28"/>
      <c r="AD12" s="87" t="s">
        <v>30</v>
      </c>
      <c r="AE12" s="87"/>
      <c r="AF12" s="21">
        <f ca="1">SQRT(AD11^2+AE11^2)</f>
        <v>1.4347797742971364</v>
      </c>
    </row>
    <row r="13" spans="1:34" x14ac:dyDescent="0.25">
      <c r="B13" s="31">
        <f t="shared" ca="1" si="6"/>
        <v>167.37702423807312</v>
      </c>
      <c r="C13" s="31">
        <f t="shared" ca="1" si="7"/>
        <v>167.32946672706885</v>
      </c>
      <c r="D13" s="32">
        <f t="shared" ca="1" si="5"/>
        <v>-4.7557511004271191E-2</v>
      </c>
      <c r="E13" s="13"/>
      <c r="O13" s="26"/>
      <c r="P13" s="26"/>
      <c r="Q13" s="26"/>
    </row>
    <row r="14" spans="1:34" x14ac:dyDescent="0.25">
      <c r="B14" s="31">
        <f t="shared" ca="1" si="6"/>
        <v>167.19691432759936</v>
      </c>
      <c r="C14" s="31">
        <f t="shared" ca="1" si="7"/>
        <v>168.31446628108313</v>
      </c>
      <c r="D14" s="32">
        <f t="shared" ca="1" si="5"/>
        <v>1.117551953483769</v>
      </c>
      <c r="E14" s="13"/>
      <c r="O14" s="26"/>
      <c r="P14" s="26"/>
      <c r="Q14" s="26"/>
    </row>
    <row r="15" spans="1:34" x14ac:dyDescent="0.25">
      <c r="B15" s="31">
        <f t="shared" ca="1" si="6"/>
        <v>164.58631228569689</v>
      </c>
      <c r="C15" s="31">
        <f t="shared" ca="1" si="7"/>
        <v>167.31032841178356</v>
      </c>
      <c r="D15" s="32">
        <f t="shared" ca="1" si="5"/>
        <v>2.7240161260866671</v>
      </c>
      <c r="E15" s="13"/>
      <c r="O15" s="26"/>
      <c r="P15" s="26"/>
      <c r="Q15" s="26"/>
    </row>
    <row r="16" spans="1:34" x14ac:dyDescent="0.25">
      <c r="B16" s="31">
        <f t="shared" ca="1" si="6"/>
        <v>165.47892361042074</v>
      </c>
      <c r="C16" s="31">
        <f t="shared" ca="1" si="7"/>
        <v>167.54213697395801</v>
      </c>
      <c r="D16" s="32">
        <f t="shared" ca="1" si="5"/>
        <v>2.0632133635372725</v>
      </c>
      <c r="E16" s="13"/>
      <c r="O16" s="26"/>
      <c r="P16" s="26"/>
      <c r="Q16" s="26"/>
    </row>
    <row r="17" spans="2:17" x14ac:dyDescent="0.25">
      <c r="B17" s="31">
        <f t="shared" ca="1" si="6"/>
        <v>164.75722943701976</v>
      </c>
      <c r="C17" s="31">
        <f t="shared" ca="1" si="7"/>
        <v>168.80005157414141</v>
      </c>
      <c r="D17" s="32">
        <f t="shared" ca="1" si="5"/>
        <v>4.0428221371216466</v>
      </c>
      <c r="E17" s="13"/>
      <c r="N17" s="36" t="s">
        <v>18</v>
      </c>
      <c r="O17" s="37">
        <f t="shared" ref="O17" ca="1" si="8">AVERAGE(B17:B22)</f>
        <v>165.2903932421699</v>
      </c>
      <c r="P17" s="37">
        <f t="shared" ref="P17" ca="1" si="9">AVERAGE(C17:C26)</f>
        <v>167.71579096196703</v>
      </c>
      <c r="Q17" s="37">
        <f t="shared" ref="Q17" ca="1" si="10">P17-O17</f>
        <v>2.4253977197971324</v>
      </c>
    </row>
    <row r="18" spans="2:17" x14ac:dyDescent="0.25">
      <c r="B18" s="31">
        <f t="shared" ca="1" si="6"/>
        <v>165.74398260150571</v>
      </c>
      <c r="C18" s="31">
        <f t="shared" ca="1" si="7"/>
        <v>167.13616718737177</v>
      </c>
      <c r="D18" s="32">
        <f t="shared" ca="1" si="5"/>
        <v>1.3921845858660618</v>
      </c>
      <c r="E18" s="13"/>
      <c r="H18" s="27"/>
      <c r="I18" s="27"/>
      <c r="N18" s="27"/>
      <c r="O18" s="26"/>
      <c r="P18" s="26"/>
      <c r="Q18" s="26"/>
    </row>
    <row r="19" spans="2:17" x14ac:dyDescent="0.25">
      <c r="B19" s="31">
        <f t="shared" ca="1" si="6"/>
        <v>164.58810781449324</v>
      </c>
      <c r="C19" s="31">
        <f t="shared" ca="1" si="7"/>
        <v>166.79624383475763</v>
      </c>
      <c r="D19" s="32">
        <f t="shared" ca="1" si="5"/>
        <v>2.2081360202643907</v>
      </c>
      <c r="E19" s="13"/>
      <c r="N19" s="27"/>
      <c r="O19" s="26"/>
      <c r="P19" s="26"/>
      <c r="Q19" s="26"/>
    </row>
    <row r="20" spans="2:17" x14ac:dyDescent="0.25">
      <c r="B20" s="31">
        <f t="shared" ca="1" si="6"/>
        <v>165.19080216049355</v>
      </c>
      <c r="C20" s="31">
        <f t="shared" ca="1" si="7"/>
        <v>167.160621889813</v>
      </c>
      <c r="D20" s="32">
        <f t="shared" ca="1" si="5"/>
        <v>1.9698197293194539</v>
      </c>
      <c r="E20" s="13"/>
      <c r="N20" s="27"/>
      <c r="O20" s="26"/>
      <c r="P20" s="26"/>
      <c r="Q20" s="26"/>
    </row>
    <row r="21" spans="2:17" x14ac:dyDescent="0.25">
      <c r="B21" s="31">
        <f t="shared" ca="1" si="6"/>
        <v>166.62406642172749</v>
      </c>
      <c r="C21" s="31">
        <f t="shared" ca="1" si="7"/>
        <v>167.86766922550157</v>
      </c>
      <c r="D21" s="32">
        <f t="shared" ca="1" si="5"/>
        <v>1.2436028037740812</v>
      </c>
      <c r="E21" s="13"/>
      <c r="N21" s="27"/>
      <c r="O21" s="26"/>
      <c r="P21" s="26"/>
      <c r="Q21" s="26"/>
    </row>
    <row r="22" spans="2:17" x14ac:dyDescent="0.25">
      <c r="B22" s="31">
        <f t="shared" ca="1" si="6"/>
        <v>164.83817101777953</v>
      </c>
      <c r="C22" s="31">
        <f t="shared" ca="1" si="7"/>
        <v>166.93303557562453</v>
      </c>
      <c r="D22" s="32">
        <f t="shared" ca="1" si="5"/>
        <v>2.0948645578449998</v>
      </c>
      <c r="E22" s="13"/>
      <c r="N22" s="27"/>
      <c r="O22" s="26"/>
      <c r="P22" s="26"/>
      <c r="Q22" s="26"/>
    </row>
    <row r="23" spans="2:17" x14ac:dyDescent="0.25">
      <c r="B23" s="31">
        <f t="shared" ca="1" si="6"/>
        <v>166.95476688747476</v>
      </c>
      <c r="C23" s="31">
        <f t="shared" ca="1" si="7"/>
        <v>168.83642048874123</v>
      </c>
      <c r="D23" s="32">
        <f t="shared" ca="1" si="5"/>
        <v>1.8816536012664642</v>
      </c>
      <c r="E23" s="13"/>
      <c r="N23" s="36" t="s">
        <v>18</v>
      </c>
      <c r="O23" s="37">
        <f t="shared" ref="O23" ca="1" si="11">AVERAGE(B23:B28)</f>
        <v>166.35786829777683</v>
      </c>
      <c r="P23" s="37">
        <f t="shared" ref="P23" ca="1" si="12">AVERAGE(C23:C32)</f>
        <v>167.78349062213678</v>
      </c>
      <c r="Q23" s="37">
        <f t="shared" ref="Q23" ca="1" si="13">P23-O23</f>
        <v>1.4256223243599493</v>
      </c>
    </row>
    <row r="24" spans="2:17" x14ac:dyDescent="0.25">
      <c r="B24" s="31">
        <f t="shared" ca="1" si="6"/>
        <v>166.09207076656986</v>
      </c>
      <c r="C24" s="31">
        <f t="shared" ca="1" si="7"/>
        <v>168.07627798240679</v>
      </c>
      <c r="D24" s="32">
        <f t="shared" ca="1" si="5"/>
        <v>1.9842072158369319</v>
      </c>
      <c r="E24" s="13"/>
      <c r="N24" s="27"/>
      <c r="O24" s="26"/>
      <c r="P24" s="26"/>
      <c r="Q24" s="26"/>
    </row>
    <row r="25" spans="2:17" x14ac:dyDescent="0.25">
      <c r="B25" s="31">
        <f t="shared" ca="1" si="6"/>
        <v>165.60152527370309</v>
      </c>
      <c r="C25" s="31">
        <f t="shared" ca="1" si="7"/>
        <v>166.28861212454623</v>
      </c>
      <c r="D25" s="32">
        <f t="shared" ca="1" si="5"/>
        <v>0.68708685084314425</v>
      </c>
      <c r="E25" s="13"/>
      <c r="N25" s="27"/>
      <c r="O25" s="26"/>
      <c r="P25" s="26"/>
      <c r="Q25" s="26"/>
    </row>
    <row r="26" spans="2:17" x14ac:dyDescent="0.25">
      <c r="B26" s="31">
        <f t="shared" ca="1" si="6"/>
        <v>166.35471752082466</v>
      </c>
      <c r="C26" s="31">
        <f t="shared" ca="1" si="7"/>
        <v>169.26280973676626</v>
      </c>
      <c r="D26" s="32">
        <f t="shared" ca="1" si="5"/>
        <v>2.9080922159415934</v>
      </c>
      <c r="E26" s="13"/>
      <c r="N26" s="27"/>
      <c r="O26" s="26"/>
      <c r="P26" s="26"/>
      <c r="Q26" s="26"/>
    </row>
    <row r="27" spans="2:17" x14ac:dyDescent="0.25">
      <c r="B27" s="31">
        <f t="shared" ca="1" si="6"/>
        <v>167.840181341473</v>
      </c>
      <c r="C27" s="31">
        <f t="shared" ca="1" si="7"/>
        <v>165.82331611951693</v>
      </c>
      <c r="D27" s="32">
        <f t="shared" ca="1" si="5"/>
        <v>-2.016865221956067</v>
      </c>
      <c r="E27" s="13"/>
      <c r="N27" s="27"/>
      <c r="O27" s="26"/>
      <c r="P27" s="26"/>
      <c r="Q27" s="26"/>
    </row>
    <row r="28" spans="2:17" x14ac:dyDescent="0.25">
      <c r="B28" s="31">
        <f t="shared" ca="1" si="6"/>
        <v>165.30394799661556</v>
      </c>
      <c r="C28" s="31">
        <f t="shared" ca="1" si="7"/>
        <v>169.37501276131692</v>
      </c>
      <c r="D28" s="32">
        <f t="shared" ca="1" si="5"/>
        <v>4.0710647647013616</v>
      </c>
      <c r="E28" s="13"/>
      <c r="N28" s="27"/>
      <c r="O28" s="26"/>
      <c r="P28" s="26"/>
      <c r="Q28" s="26"/>
    </row>
    <row r="29" spans="2:17" x14ac:dyDescent="0.25">
      <c r="B29" s="31">
        <f t="shared" ca="1" si="6"/>
        <v>164.15039887990656</v>
      </c>
      <c r="C29" s="31">
        <f t="shared" ca="1" si="7"/>
        <v>168.06984955302093</v>
      </c>
      <c r="D29" s="32">
        <f t="shared" ca="1" si="5"/>
        <v>3.919450673114369</v>
      </c>
      <c r="E29" s="13"/>
      <c r="N29" s="36" t="s">
        <v>18</v>
      </c>
      <c r="O29" s="37">
        <f t="shared" ref="O29" ca="1" si="14">AVERAGE(B29:B34)</f>
        <v>165.02601063653267</v>
      </c>
      <c r="P29" s="37">
        <f t="shared" ref="P29" ca="1" si="15">AVERAGE(C29:C38)</f>
        <v>167.81552032030589</v>
      </c>
      <c r="Q29" s="37">
        <f t="shared" ref="Q29" ca="1" si="16">P29-O29</f>
        <v>2.7895096837732183</v>
      </c>
    </row>
    <row r="30" spans="2:17" x14ac:dyDescent="0.25">
      <c r="B30" s="31">
        <f t="shared" ca="1" si="6"/>
        <v>166.03811396192282</v>
      </c>
      <c r="C30" s="31">
        <f t="shared" ca="1" si="7"/>
        <v>168.02439217585876</v>
      </c>
      <c r="D30" s="32">
        <f t="shared" ca="1" si="5"/>
        <v>1.9862782139359467</v>
      </c>
      <c r="E30" s="13"/>
      <c r="N30" s="27"/>
      <c r="O30" s="26"/>
      <c r="P30" s="26"/>
      <c r="Q30" s="26"/>
    </row>
    <row r="31" spans="2:17" x14ac:dyDescent="0.25">
      <c r="B31" s="31">
        <f t="shared" ca="1" si="6"/>
        <v>165.30680478717929</v>
      </c>
      <c r="C31" s="31">
        <f t="shared" ca="1" si="7"/>
        <v>167.29366364150485</v>
      </c>
      <c r="D31" s="32">
        <f t="shared" ca="1" si="5"/>
        <v>1.9868588543255612</v>
      </c>
      <c r="E31" s="13"/>
      <c r="N31" s="27"/>
      <c r="O31" s="26"/>
      <c r="P31" s="26"/>
      <c r="Q31" s="26"/>
    </row>
    <row r="32" spans="2:17" x14ac:dyDescent="0.25">
      <c r="B32" s="31">
        <f t="shared" ca="1" si="6"/>
        <v>166.36758439137554</v>
      </c>
      <c r="C32" s="31">
        <f t="shared" ca="1" si="7"/>
        <v>166.78455163768876</v>
      </c>
      <c r="D32" s="32">
        <f t="shared" ca="1" si="5"/>
        <v>0.41696724631322013</v>
      </c>
      <c r="E32" s="13"/>
      <c r="N32" s="27"/>
      <c r="O32" s="26"/>
      <c r="P32" s="26"/>
      <c r="Q32" s="26"/>
    </row>
    <row r="33" spans="2:17" x14ac:dyDescent="0.25">
      <c r="B33" s="31">
        <f t="shared" ca="1" si="6"/>
        <v>165.36485053277718</v>
      </c>
      <c r="C33" s="31">
        <f t="shared" ca="1" si="7"/>
        <v>168.14598818271594</v>
      </c>
      <c r="D33" s="32">
        <f t="shared" ca="1" si="5"/>
        <v>2.7811376499387563</v>
      </c>
      <c r="E33" s="13"/>
      <c r="N33" s="27"/>
      <c r="O33" s="26"/>
      <c r="P33" s="26"/>
      <c r="Q33" s="26"/>
    </row>
    <row r="34" spans="2:17" x14ac:dyDescent="0.25">
      <c r="B34" s="31">
        <f t="shared" ca="1" si="6"/>
        <v>162.92831126603477</v>
      </c>
      <c r="C34" s="31">
        <f t="shared" ca="1" si="7"/>
        <v>168.20654210006651</v>
      </c>
      <c r="D34" s="32">
        <f t="shared" ca="1" si="5"/>
        <v>5.2782308340317456</v>
      </c>
      <c r="E34" s="13"/>
      <c r="N34" s="27"/>
      <c r="O34" s="26"/>
      <c r="P34" s="26"/>
      <c r="Q34" s="26"/>
    </row>
    <row r="35" spans="2:17" x14ac:dyDescent="0.25">
      <c r="B35" s="31">
        <f t="shared" ca="1" si="6"/>
        <v>165.31530325879294</v>
      </c>
      <c r="C35" s="31">
        <f t="shared" ca="1" si="7"/>
        <v>168.12996275500615</v>
      </c>
      <c r="D35" s="32">
        <f t="shared" ca="1" si="5"/>
        <v>2.8146594962132099</v>
      </c>
      <c r="E35" s="13"/>
      <c r="N35" s="36" t="s">
        <v>18</v>
      </c>
      <c r="O35" s="37">
        <f t="shared" ref="O35" ca="1" si="17">AVERAGE(B35:B40)</f>
        <v>165.62516923687431</v>
      </c>
      <c r="P35" s="37">
        <f t="shared" ref="P35" ca="1" si="18">AVERAGE(C35:C44)</f>
        <v>167.84158228354002</v>
      </c>
      <c r="Q35" s="37">
        <f t="shared" ref="Q35" ca="1" si="19">P35-O35</f>
        <v>2.216413046665707</v>
      </c>
    </row>
    <row r="36" spans="2:17" x14ac:dyDescent="0.25">
      <c r="B36" s="31">
        <f t="shared" ca="1" si="6"/>
        <v>165.06431202843493</v>
      </c>
      <c r="C36" s="31">
        <f t="shared" ca="1" si="7"/>
        <v>168.73307307206443</v>
      </c>
      <c r="D36" s="32">
        <f t="shared" ca="1" si="5"/>
        <v>3.6687610436295017</v>
      </c>
      <c r="E36" s="13"/>
      <c r="N36" s="27"/>
      <c r="O36" s="26"/>
      <c r="P36" s="26"/>
      <c r="Q36" s="26"/>
    </row>
    <row r="37" spans="2:17" x14ac:dyDescent="0.25">
      <c r="B37" s="31">
        <f t="shared" ca="1" si="6"/>
        <v>165.44610960203306</v>
      </c>
      <c r="C37" s="31">
        <f t="shared" ca="1" si="7"/>
        <v>167.47095407641217</v>
      </c>
      <c r="D37" s="32">
        <f t="shared" ref="D37:D68" ca="1" si="20">C37-B37</f>
        <v>2.0248444743791083</v>
      </c>
      <c r="E37" s="13"/>
      <c r="N37" s="27"/>
      <c r="O37" s="26"/>
      <c r="P37" s="26"/>
      <c r="Q37" s="26"/>
    </row>
    <row r="38" spans="2:17" x14ac:dyDescent="0.25">
      <c r="B38" s="31">
        <f t="shared" ca="1" si="6"/>
        <v>165.96049259561528</v>
      </c>
      <c r="C38" s="31">
        <f t="shared" ca="1" si="7"/>
        <v>167.29622600872037</v>
      </c>
      <c r="D38" s="32">
        <f t="shared" ca="1" si="20"/>
        <v>1.3357334131050891</v>
      </c>
      <c r="E38" s="13"/>
      <c r="N38" s="27"/>
      <c r="O38" s="26"/>
      <c r="P38" s="26"/>
      <c r="Q38" s="26"/>
    </row>
    <row r="39" spans="2:17" x14ac:dyDescent="0.25">
      <c r="B39" s="31">
        <f t="shared" ca="1" si="6"/>
        <v>165.44059168864626</v>
      </c>
      <c r="C39" s="31">
        <f t="shared" ca="1" si="7"/>
        <v>167.84883335668511</v>
      </c>
      <c r="D39" s="32">
        <f t="shared" ca="1" si="20"/>
        <v>2.4082416680388405</v>
      </c>
      <c r="E39" s="13"/>
      <c r="N39" s="27"/>
      <c r="O39" s="26"/>
      <c r="P39" s="26"/>
      <c r="Q39" s="26"/>
    </row>
    <row r="40" spans="2:17" x14ac:dyDescent="0.25">
      <c r="B40" s="31">
        <f t="shared" ca="1" si="6"/>
        <v>166.52420624772341</v>
      </c>
      <c r="C40" s="31">
        <f t="shared" ca="1" si="7"/>
        <v>170.06881052356707</v>
      </c>
      <c r="D40" s="32">
        <f t="shared" ca="1" si="20"/>
        <v>3.5446042758436533</v>
      </c>
      <c r="E40" s="13"/>
      <c r="N40" s="27"/>
      <c r="O40" s="26"/>
      <c r="P40" s="26"/>
      <c r="Q40" s="26"/>
    </row>
    <row r="41" spans="2:17" x14ac:dyDescent="0.25">
      <c r="B41" s="31">
        <f t="shared" ca="1" si="6"/>
        <v>165.20609284033713</v>
      </c>
      <c r="C41" s="31">
        <f t="shared" ca="1" si="7"/>
        <v>167.20308752786855</v>
      </c>
      <c r="D41" s="32">
        <f t="shared" ca="1" si="20"/>
        <v>1.9969946875314122</v>
      </c>
      <c r="E41" s="13"/>
      <c r="N41" s="36" t="s">
        <v>18</v>
      </c>
      <c r="O41" s="37">
        <f t="shared" ref="O41" ca="1" si="21">AVERAGE(B41:B46)</f>
        <v>165.26916125780289</v>
      </c>
      <c r="P41" s="37">
        <f t="shared" ref="P41" ca="1" si="22">AVERAGE(C41:C50)</f>
        <v>167.28100197394005</v>
      </c>
      <c r="Q41" s="37">
        <f t="shared" ref="Q41" ca="1" si="23">P41-O41</f>
        <v>2.0118407161371579</v>
      </c>
    </row>
    <row r="42" spans="2:17" x14ac:dyDescent="0.25">
      <c r="B42" s="31">
        <f t="shared" ca="1" si="6"/>
        <v>164.29919506693281</v>
      </c>
      <c r="C42" s="31">
        <f t="shared" ca="1" si="7"/>
        <v>168.00991018533276</v>
      </c>
      <c r="D42" s="32">
        <f t="shared" ca="1" si="20"/>
        <v>3.7107151183999463</v>
      </c>
      <c r="E42" s="13"/>
      <c r="N42" s="27"/>
      <c r="O42" s="26"/>
      <c r="P42" s="26"/>
      <c r="Q42" s="26"/>
    </row>
    <row r="43" spans="2:17" x14ac:dyDescent="0.25">
      <c r="B43" s="31">
        <f t="shared" ca="1" si="6"/>
        <v>164.71682924490239</v>
      </c>
      <c r="C43" s="31">
        <f t="shared" ca="1" si="7"/>
        <v>166.74799046136769</v>
      </c>
      <c r="D43" s="32">
        <f t="shared" ca="1" si="20"/>
        <v>2.031161216465307</v>
      </c>
      <c r="E43" s="13"/>
      <c r="N43" s="27"/>
      <c r="O43" s="26"/>
      <c r="P43" s="26"/>
      <c r="Q43" s="26"/>
    </row>
    <row r="44" spans="2:17" x14ac:dyDescent="0.25">
      <c r="B44" s="31">
        <f t="shared" ca="1" si="6"/>
        <v>166.89416288043375</v>
      </c>
      <c r="C44" s="31">
        <f t="shared" ca="1" si="7"/>
        <v>166.90697486837598</v>
      </c>
      <c r="D44" s="32">
        <f t="shared" ca="1" si="20"/>
        <v>1.2811987942228598E-2</v>
      </c>
      <c r="E44" s="13"/>
      <c r="N44" s="27"/>
      <c r="O44" s="26"/>
      <c r="P44" s="26"/>
      <c r="Q44" s="26"/>
    </row>
    <row r="45" spans="2:17" x14ac:dyDescent="0.25">
      <c r="B45" s="31">
        <f t="shared" ca="1" si="6"/>
        <v>165.60399830789535</v>
      </c>
      <c r="C45" s="31">
        <f t="shared" ca="1" si="7"/>
        <v>166.91692757291503</v>
      </c>
      <c r="D45" s="32">
        <f t="shared" ca="1" si="20"/>
        <v>1.312929265019676</v>
      </c>
      <c r="E45" s="13"/>
      <c r="N45" s="27"/>
      <c r="O45" s="26"/>
      <c r="P45" s="26"/>
      <c r="Q45" s="26"/>
    </row>
    <row r="46" spans="2:17" x14ac:dyDescent="0.25">
      <c r="B46" s="31">
        <f t="shared" ca="1" si="6"/>
        <v>164.89468920631586</v>
      </c>
      <c r="C46" s="31">
        <f t="shared" ca="1" si="7"/>
        <v>169.14847019592636</v>
      </c>
      <c r="D46" s="32">
        <f t="shared" ca="1" si="20"/>
        <v>4.2537809896105045</v>
      </c>
      <c r="E46" s="13"/>
      <c r="N46" s="27"/>
      <c r="O46" s="26"/>
      <c r="P46" s="26"/>
      <c r="Q46" s="26"/>
    </row>
    <row r="47" spans="2:17" x14ac:dyDescent="0.25">
      <c r="B47" s="31">
        <f t="shared" ca="1" si="6"/>
        <v>165.17644969375993</v>
      </c>
      <c r="C47" s="31">
        <f t="shared" ca="1" si="7"/>
        <v>165.49543840095785</v>
      </c>
      <c r="D47" s="32">
        <f t="shared" ca="1" si="20"/>
        <v>0.31898870719791717</v>
      </c>
      <c r="E47" s="13"/>
      <c r="N47" s="36" t="s">
        <v>18</v>
      </c>
      <c r="O47" s="37">
        <f t="shared" ref="O47" ca="1" si="24">AVERAGE(B47:B52)</f>
        <v>164.97650536274301</v>
      </c>
      <c r="P47" s="37">
        <f t="shared" ref="P47" ca="1" si="25">AVERAGE(C47:C56)</f>
        <v>167.68729304602246</v>
      </c>
      <c r="Q47" s="37">
        <f t="shared" ref="Q47" ca="1" si="26">P47-O47</f>
        <v>2.7107876832794489</v>
      </c>
    </row>
    <row r="48" spans="2:17" x14ac:dyDescent="0.25">
      <c r="B48" s="31">
        <f t="shared" ca="1" si="6"/>
        <v>164.81956381657295</v>
      </c>
      <c r="C48" s="31">
        <f t="shared" ca="1" si="7"/>
        <v>166.72281627141541</v>
      </c>
      <c r="D48" s="32">
        <f t="shared" ca="1" si="20"/>
        <v>1.903252454842459</v>
      </c>
      <c r="E48" s="13"/>
      <c r="N48" s="27"/>
      <c r="O48" s="26"/>
      <c r="P48" s="26"/>
      <c r="Q48" s="26"/>
    </row>
    <row r="49" spans="2:17" x14ac:dyDescent="0.25">
      <c r="B49" s="31">
        <f t="shared" ca="1" si="6"/>
        <v>164.54202431107475</v>
      </c>
      <c r="C49" s="31">
        <f t="shared" ca="1" si="7"/>
        <v>166.81050300261566</v>
      </c>
      <c r="D49" s="32">
        <f t="shared" ca="1" si="20"/>
        <v>2.2684786915409063</v>
      </c>
      <c r="E49" s="13"/>
      <c r="N49" s="27"/>
      <c r="O49" s="26"/>
      <c r="P49" s="26"/>
      <c r="Q49" s="26"/>
    </row>
    <row r="50" spans="2:17" x14ac:dyDescent="0.25">
      <c r="B50" s="31">
        <f t="shared" ca="1" si="6"/>
        <v>164.10301927082148</v>
      </c>
      <c r="C50" s="31">
        <f t="shared" ca="1" si="7"/>
        <v>168.84790125262512</v>
      </c>
      <c r="D50" s="32">
        <f t="shared" ca="1" si="20"/>
        <v>4.7448819818036441</v>
      </c>
      <c r="E50" s="13"/>
      <c r="N50" s="27"/>
      <c r="O50" s="26"/>
      <c r="P50" s="26"/>
      <c r="Q50" s="26"/>
    </row>
    <row r="51" spans="2:17" x14ac:dyDescent="0.25">
      <c r="B51" s="31">
        <f t="shared" ca="1" si="6"/>
        <v>166.34265908405578</v>
      </c>
      <c r="C51" s="31">
        <f t="shared" ca="1" si="7"/>
        <v>168.48432194248102</v>
      </c>
      <c r="D51" s="32">
        <f t="shared" ca="1" si="20"/>
        <v>2.1416628584252351</v>
      </c>
      <c r="E51" s="13"/>
      <c r="N51" s="27"/>
      <c r="O51" s="26"/>
      <c r="P51" s="26"/>
      <c r="Q51" s="26"/>
    </row>
    <row r="52" spans="2:17" x14ac:dyDescent="0.25">
      <c r="B52" s="31">
        <f t="shared" ca="1" si="6"/>
        <v>164.87531600017314</v>
      </c>
      <c r="C52" s="31">
        <f t="shared" ca="1" si="7"/>
        <v>170.2214434672307</v>
      </c>
      <c r="D52" s="32">
        <f t="shared" ca="1" si="20"/>
        <v>5.3461274670575563</v>
      </c>
      <c r="E52" s="13"/>
      <c r="N52" s="27"/>
      <c r="O52" s="26"/>
      <c r="P52" s="26"/>
      <c r="Q52" s="26"/>
    </row>
    <row r="53" spans="2:17" x14ac:dyDescent="0.25">
      <c r="B53" s="31">
        <f t="shared" ca="1" si="6"/>
        <v>166.15575257079146</v>
      </c>
      <c r="C53" s="31">
        <f t="shared" ca="1" si="7"/>
        <v>168.36615702853135</v>
      </c>
      <c r="D53" s="32">
        <f t="shared" ca="1" si="20"/>
        <v>2.2104044577398838</v>
      </c>
      <c r="E53" s="13"/>
      <c r="N53" s="36" t="s">
        <v>18</v>
      </c>
      <c r="O53" s="37">
        <f t="shared" ref="O53" ca="1" si="27">AVERAGE(B53:B58)</f>
        <v>165.44080771767025</v>
      </c>
      <c r="P53" s="37">
        <f t="shared" ref="P53" ca="1" si="28">AVERAGE(C53:C62)</f>
        <v>167.75555917113977</v>
      </c>
      <c r="Q53" s="37">
        <f t="shared" ref="Q53" ca="1" si="29">P53-O53</f>
        <v>2.3147514534695119</v>
      </c>
    </row>
    <row r="54" spans="2:17" x14ac:dyDescent="0.25">
      <c r="B54" s="31">
        <f t="shared" ca="1" si="6"/>
        <v>165.01190643903422</v>
      </c>
      <c r="C54" s="31">
        <f t="shared" ca="1" si="7"/>
        <v>168.56531434983376</v>
      </c>
      <c r="D54" s="32">
        <f t="shared" ca="1" si="20"/>
        <v>3.5534079107995353</v>
      </c>
      <c r="E54" s="13"/>
      <c r="N54" s="27"/>
      <c r="O54" s="26"/>
      <c r="P54" s="26"/>
      <c r="Q54" s="26"/>
    </row>
    <row r="55" spans="2:17" x14ac:dyDescent="0.25">
      <c r="B55" s="31">
        <f t="shared" ca="1" si="6"/>
        <v>165.64539101348058</v>
      </c>
      <c r="C55" s="31">
        <f t="shared" ca="1" si="7"/>
        <v>168.54543538656327</v>
      </c>
      <c r="D55" s="32">
        <f t="shared" ca="1" si="20"/>
        <v>2.900044373082693</v>
      </c>
      <c r="E55" s="13"/>
      <c r="N55" s="27"/>
      <c r="O55" s="26"/>
      <c r="P55" s="26"/>
      <c r="Q55" s="26"/>
    </row>
    <row r="56" spans="2:17" x14ac:dyDescent="0.25">
      <c r="B56" s="31">
        <f t="shared" ca="1" si="6"/>
        <v>163.86494319412446</v>
      </c>
      <c r="C56" s="31">
        <f t="shared" ca="1" si="7"/>
        <v>164.81359935797056</v>
      </c>
      <c r="D56" s="32">
        <f t="shared" ca="1" si="20"/>
        <v>0.94865616384609552</v>
      </c>
      <c r="E56" s="13"/>
      <c r="N56" s="27"/>
      <c r="O56" s="26"/>
      <c r="P56" s="26"/>
      <c r="Q56" s="26"/>
    </row>
    <row r="57" spans="2:17" x14ac:dyDescent="0.25">
      <c r="B57" s="31">
        <f t="shared" ca="1" si="6"/>
        <v>165.61708175153984</v>
      </c>
      <c r="C57" s="31">
        <f t="shared" ca="1" si="7"/>
        <v>169.07092648158527</v>
      </c>
      <c r="D57" s="32">
        <f t="shared" ca="1" si="20"/>
        <v>3.4538447300454322</v>
      </c>
      <c r="E57" s="13"/>
      <c r="N57" s="27"/>
      <c r="O57" s="26"/>
      <c r="P57" s="26"/>
      <c r="Q57" s="26"/>
    </row>
    <row r="58" spans="2:17" x14ac:dyDescent="0.25">
      <c r="B58" s="31">
        <f t="shared" ca="1" si="6"/>
        <v>166.34977133705092</v>
      </c>
      <c r="C58" s="31">
        <f t="shared" ca="1" si="7"/>
        <v>167.98099724691264</v>
      </c>
      <c r="D58" s="32">
        <f t="shared" ca="1" si="20"/>
        <v>1.6312259098617119</v>
      </c>
      <c r="E58" s="13"/>
      <c r="N58" s="27"/>
      <c r="O58" s="26"/>
      <c r="P58" s="26"/>
      <c r="Q58" s="26"/>
    </row>
    <row r="59" spans="2:17" x14ac:dyDescent="0.25">
      <c r="B59" s="31">
        <f t="shared" ca="1" si="6"/>
        <v>166.10244909136838</v>
      </c>
      <c r="C59" s="31">
        <f t="shared" ca="1" si="7"/>
        <v>167.30545967307594</v>
      </c>
      <c r="D59" s="32">
        <f t="shared" ca="1" si="20"/>
        <v>1.2030105817075594</v>
      </c>
      <c r="E59" s="13"/>
      <c r="N59" s="36" t="s">
        <v>18</v>
      </c>
      <c r="O59" s="37">
        <f t="shared" ref="O59" ca="1" si="30">AVERAGE(B59:B64)</f>
        <v>165.9569728631989</v>
      </c>
      <c r="P59" s="37">
        <f t="shared" ref="P59" ca="1" si="31">AVERAGE(C59:C68)</f>
        <v>168.00779268960713</v>
      </c>
      <c r="Q59" s="37">
        <f t="shared" ref="Q59" ca="1" si="32">P59-O59</f>
        <v>2.0508198264082296</v>
      </c>
    </row>
    <row r="60" spans="2:17" x14ac:dyDescent="0.25">
      <c r="B60" s="31">
        <f t="shared" ca="1" si="6"/>
        <v>165.52819249099949</v>
      </c>
      <c r="C60" s="31">
        <f t="shared" ca="1" si="7"/>
        <v>168.64704617609573</v>
      </c>
      <c r="D60" s="32">
        <f t="shared" ca="1" si="20"/>
        <v>3.1188536850962407</v>
      </c>
      <c r="E60" s="13"/>
      <c r="N60" s="27"/>
      <c r="O60" s="26"/>
      <c r="P60" s="26"/>
      <c r="Q60" s="26"/>
    </row>
    <row r="61" spans="2:17" x14ac:dyDescent="0.25">
      <c r="B61" s="31">
        <f t="shared" ca="1" si="6"/>
        <v>166.57231191673807</v>
      </c>
      <c r="C61" s="31">
        <f t="shared" ca="1" si="7"/>
        <v>167.30499887893086</v>
      </c>
      <c r="D61" s="32">
        <f t="shared" ca="1" si="20"/>
        <v>0.73268696219278695</v>
      </c>
      <c r="E61" s="13"/>
      <c r="N61" s="27"/>
      <c r="O61" s="26"/>
      <c r="P61" s="26"/>
      <c r="Q61" s="26"/>
    </row>
    <row r="62" spans="2:17" x14ac:dyDescent="0.25">
      <c r="B62" s="31">
        <f t="shared" ca="1" si="6"/>
        <v>165.11238522731648</v>
      </c>
      <c r="C62" s="31">
        <f t="shared" ca="1" si="7"/>
        <v>166.95565713189833</v>
      </c>
      <c r="D62" s="32">
        <f t="shared" ca="1" si="20"/>
        <v>1.8432719045818544</v>
      </c>
      <c r="E62" s="13"/>
      <c r="N62" s="27"/>
      <c r="O62" s="26"/>
      <c r="P62" s="26"/>
      <c r="Q62" s="26"/>
    </row>
    <row r="63" spans="2:17" x14ac:dyDescent="0.25">
      <c r="B63" s="31">
        <f t="shared" ca="1" si="6"/>
        <v>167.25442019338561</v>
      </c>
      <c r="C63" s="31">
        <f t="shared" ca="1" si="7"/>
        <v>167.95271577611777</v>
      </c>
      <c r="D63" s="32">
        <f t="shared" ca="1" si="20"/>
        <v>0.69829558273215753</v>
      </c>
      <c r="E63" s="13"/>
      <c r="N63" s="27"/>
      <c r="O63" s="26"/>
      <c r="P63" s="26"/>
      <c r="Q63" s="26"/>
    </row>
    <row r="64" spans="2:17" x14ac:dyDescent="0.25">
      <c r="B64" s="31">
        <f t="shared" ca="1" si="6"/>
        <v>165.17207825938539</v>
      </c>
      <c r="C64" s="31">
        <f t="shared" ca="1" si="7"/>
        <v>167.69175827336989</v>
      </c>
      <c r="D64" s="32">
        <f t="shared" ca="1" si="20"/>
        <v>2.5196800139844981</v>
      </c>
      <c r="E64" s="13"/>
      <c r="N64" s="27"/>
      <c r="O64" s="26"/>
      <c r="P64" s="26"/>
      <c r="Q64" s="26"/>
    </row>
    <row r="65" spans="2:17" x14ac:dyDescent="0.25">
      <c r="B65" s="31">
        <f t="shared" ca="1" si="6"/>
        <v>165.51385314001635</v>
      </c>
      <c r="C65" s="31">
        <f t="shared" ca="1" si="7"/>
        <v>167.69625060173914</v>
      </c>
      <c r="D65" s="32">
        <f t="shared" ca="1" si="20"/>
        <v>2.1823974617227861</v>
      </c>
      <c r="E65" s="13"/>
      <c r="N65" s="36" t="s">
        <v>18</v>
      </c>
      <c r="O65" s="37">
        <f t="shared" ref="O65" ca="1" si="33">AVERAGE(B65:B70)</f>
        <v>165.38888985891512</v>
      </c>
      <c r="P65" s="37">
        <f t="shared" ref="P65" ca="1" si="34">AVERAGE(C65:C74)</f>
        <v>168.24958265392013</v>
      </c>
      <c r="Q65" s="37">
        <f t="shared" ref="Q65" ca="1" si="35">P65-O65</f>
        <v>2.8606927950050078</v>
      </c>
    </row>
    <row r="66" spans="2:17" x14ac:dyDescent="0.25">
      <c r="B66" s="31">
        <f t="shared" ca="1" si="6"/>
        <v>165.5875082602453</v>
      </c>
      <c r="C66" s="31">
        <f t="shared" ca="1" si="7"/>
        <v>167.89579823873262</v>
      </c>
      <c r="D66" s="32">
        <f t="shared" ca="1" si="20"/>
        <v>2.3082899784873234</v>
      </c>
      <c r="E66" s="13"/>
      <c r="N66" s="27"/>
      <c r="O66" s="26"/>
      <c r="P66" s="26"/>
      <c r="Q66" s="26"/>
    </row>
    <row r="67" spans="2:17" x14ac:dyDescent="0.25">
      <c r="B67" s="31">
        <f t="shared" ca="1" si="6"/>
        <v>165.10540152373713</v>
      </c>
      <c r="C67" s="31">
        <f t="shared" ca="1" si="7"/>
        <v>167.7667321470397</v>
      </c>
      <c r="D67" s="32">
        <f t="shared" ca="1" si="20"/>
        <v>2.6613306233025753</v>
      </c>
      <c r="E67" s="13"/>
      <c r="N67" s="27"/>
      <c r="O67" s="26"/>
      <c r="P67" s="26"/>
      <c r="Q67" s="26"/>
    </row>
    <row r="68" spans="2:17" x14ac:dyDescent="0.25">
      <c r="B68" s="31">
        <f t="shared" ca="1" si="6"/>
        <v>165.56583499293632</v>
      </c>
      <c r="C68" s="31">
        <f t="shared" ca="1" si="7"/>
        <v>170.8615099990715</v>
      </c>
      <c r="D68" s="32">
        <f t="shared" ca="1" si="20"/>
        <v>5.295675006135184</v>
      </c>
      <c r="E68" s="13"/>
      <c r="N68" s="27"/>
      <c r="O68" s="26"/>
      <c r="P68" s="26"/>
      <c r="Q68" s="26"/>
    </row>
    <row r="69" spans="2:17" x14ac:dyDescent="0.25">
      <c r="B69" s="31">
        <f t="shared" ca="1" si="6"/>
        <v>164.74866493733342</v>
      </c>
      <c r="C69" s="31">
        <f t="shared" ca="1" si="7"/>
        <v>166.97427878314448</v>
      </c>
      <c r="D69" s="32">
        <f t="shared" ref="D69:D100" ca="1" si="36">C69-B69</f>
        <v>2.2256138458110684</v>
      </c>
      <c r="E69" s="13"/>
      <c r="N69" s="27"/>
      <c r="O69" s="26"/>
      <c r="P69" s="26"/>
      <c r="Q69" s="26"/>
    </row>
    <row r="70" spans="2:17" x14ac:dyDescent="0.25">
      <c r="B70" s="31">
        <f t="shared" ref="B70:B133" ca="1" si="37">_xlfn.NORM.S.INV(RAND())*$B$4+$B$3</f>
        <v>165.8120762992223</v>
      </c>
      <c r="C70" s="31">
        <f t="shared" ref="C70:C133" ca="1" si="38">_xlfn.NORM.S.INV(RAND())*$C$4+$C$3</f>
        <v>166.86730633321324</v>
      </c>
      <c r="D70" s="32">
        <f t="shared" ca="1" si="36"/>
        <v>1.055230033990938</v>
      </c>
      <c r="E70" s="13"/>
      <c r="N70" s="27"/>
      <c r="O70" s="26"/>
      <c r="P70" s="26"/>
      <c r="Q70" s="26"/>
    </row>
    <row r="71" spans="2:17" x14ac:dyDescent="0.25">
      <c r="B71" s="31">
        <f t="shared" ca="1" si="37"/>
        <v>165.86171040408615</v>
      </c>
      <c r="C71" s="31">
        <f t="shared" ca="1" si="38"/>
        <v>169.60938473688515</v>
      </c>
      <c r="D71" s="32">
        <f t="shared" ca="1" si="36"/>
        <v>3.7476743327989936</v>
      </c>
      <c r="E71" s="13"/>
      <c r="N71" s="36" t="s">
        <v>18</v>
      </c>
      <c r="O71" s="37">
        <f t="shared" ref="O71" ca="1" si="39">AVERAGE(B71:B76)</f>
        <v>166.25127286603097</v>
      </c>
      <c r="P71" s="37">
        <f t="shared" ref="P71" ca="1" si="40">AVERAGE(C71:C80)</f>
        <v>167.92315293943261</v>
      </c>
      <c r="Q71" s="37">
        <f t="shared" ref="Q71" ca="1" si="41">P71-O71</f>
        <v>1.6718800734016384</v>
      </c>
    </row>
    <row r="72" spans="2:17" x14ac:dyDescent="0.25">
      <c r="B72" s="31">
        <f t="shared" ca="1" si="37"/>
        <v>167.58421480426401</v>
      </c>
      <c r="C72" s="31">
        <f t="shared" ca="1" si="38"/>
        <v>167.93500545984253</v>
      </c>
      <c r="D72" s="32">
        <f t="shared" ca="1" si="36"/>
        <v>0.35079065557852118</v>
      </c>
      <c r="E72" s="13"/>
      <c r="N72" s="27"/>
      <c r="O72" s="26"/>
      <c r="P72" s="26"/>
      <c r="Q72" s="26"/>
    </row>
    <row r="73" spans="2:17" x14ac:dyDescent="0.25">
      <c r="B73" s="31">
        <f t="shared" ca="1" si="37"/>
        <v>164.69066531805422</v>
      </c>
      <c r="C73" s="31">
        <f t="shared" ca="1" si="38"/>
        <v>168.06813102833067</v>
      </c>
      <c r="D73" s="32">
        <f t="shared" ca="1" si="36"/>
        <v>3.3774657102764536</v>
      </c>
      <c r="E73" s="13"/>
      <c r="N73" s="27"/>
      <c r="O73" s="26"/>
      <c r="P73" s="26"/>
      <c r="Q73" s="26"/>
    </row>
    <row r="74" spans="2:17" x14ac:dyDescent="0.25">
      <c r="B74" s="31">
        <f t="shared" ca="1" si="37"/>
        <v>166.18667101428173</v>
      </c>
      <c r="C74" s="31">
        <f t="shared" ca="1" si="38"/>
        <v>168.82142921120212</v>
      </c>
      <c r="D74" s="32">
        <f t="shared" ca="1" si="36"/>
        <v>2.6347581969203873</v>
      </c>
      <c r="E74" s="13"/>
      <c r="N74" s="27"/>
      <c r="O74" s="26"/>
      <c r="P74" s="26"/>
      <c r="Q74" s="26"/>
    </row>
    <row r="75" spans="2:17" x14ac:dyDescent="0.25">
      <c r="B75" s="31">
        <f t="shared" ca="1" si="37"/>
        <v>167.0934630936913</v>
      </c>
      <c r="C75" s="31">
        <f t="shared" ca="1" si="38"/>
        <v>168.06649711229161</v>
      </c>
      <c r="D75" s="32">
        <f t="shared" ca="1" si="36"/>
        <v>0.97303401860031613</v>
      </c>
      <c r="E75" s="13"/>
      <c r="N75" s="27"/>
      <c r="O75" s="26"/>
      <c r="P75" s="26"/>
      <c r="Q75" s="26"/>
    </row>
    <row r="76" spans="2:17" x14ac:dyDescent="0.25">
      <c r="B76" s="31">
        <f t="shared" ca="1" si="37"/>
        <v>166.09091256180858</v>
      </c>
      <c r="C76" s="31">
        <f t="shared" ca="1" si="38"/>
        <v>169.4376157151959</v>
      </c>
      <c r="D76" s="32">
        <f t="shared" ca="1" si="36"/>
        <v>3.3467031533873239</v>
      </c>
      <c r="E76" s="13"/>
      <c r="N76" s="27"/>
      <c r="O76" s="26"/>
      <c r="P76" s="26"/>
      <c r="Q76" s="26"/>
    </row>
    <row r="77" spans="2:17" x14ac:dyDescent="0.25">
      <c r="B77" s="31">
        <f t="shared" ca="1" si="37"/>
        <v>166.71938603592142</v>
      </c>
      <c r="C77" s="31">
        <f t="shared" ca="1" si="38"/>
        <v>167.55407434886598</v>
      </c>
      <c r="D77" s="32">
        <f t="shared" ca="1" si="36"/>
        <v>0.83468831294456436</v>
      </c>
      <c r="E77" s="13"/>
      <c r="N77" s="36" t="s">
        <v>18</v>
      </c>
      <c r="O77" s="37">
        <f t="shared" ref="O77" ca="1" si="42">AVERAGE(B77:B82)</f>
        <v>165.28405355678703</v>
      </c>
      <c r="P77" s="37">
        <f t="shared" ref="P77" ca="1" si="43">AVERAGE(C77:C86)</f>
        <v>167.31216514067256</v>
      </c>
      <c r="Q77" s="37">
        <f t="shared" ref="Q77" ca="1" si="44">P77-O77</f>
        <v>2.0281115838855328</v>
      </c>
    </row>
    <row r="78" spans="2:17" x14ac:dyDescent="0.25">
      <c r="B78" s="31">
        <f t="shared" ca="1" si="37"/>
        <v>164.93218280139644</v>
      </c>
      <c r="C78" s="31">
        <f t="shared" ca="1" si="38"/>
        <v>166.53178317141183</v>
      </c>
      <c r="D78" s="32">
        <f t="shared" ca="1" si="36"/>
        <v>1.5996003700153949</v>
      </c>
      <c r="E78" s="13"/>
      <c r="N78" s="27"/>
      <c r="O78" s="26"/>
      <c r="P78" s="26"/>
      <c r="Q78" s="26"/>
    </row>
    <row r="79" spans="2:17" x14ac:dyDescent="0.25">
      <c r="B79" s="31">
        <f t="shared" ca="1" si="37"/>
        <v>166.38058444588941</v>
      </c>
      <c r="C79" s="31">
        <f t="shared" ca="1" si="38"/>
        <v>166.71846849466999</v>
      </c>
      <c r="D79" s="32">
        <f t="shared" ca="1" si="36"/>
        <v>0.33788404878058031</v>
      </c>
      <c r="E79" s="13"/>
      <c r="N79" s="27"/>
      <c r="O79" s="26"/>
      <c r="P79" s="26"/>
      <c r="Q79" s="26"/>
    </row>
    <row r="80" spans="2:17" x14ac:dyDescent="0.25">
      <c r="B80" s="31">
        <f t="shared" ca="1" si="37"/>
        <v>166.30909434912635</v>
      </c>
      <c r="C80" s="31">
        <f t="shared" ca="1" si="38"/>
        <v>166.48914011563002</v>
      </c>
      <c r="D80" s="32">
        <f t="shared" ca="1" si="36"/>
        <v>0.18004576650366744</v>
      </c>
      <c r="E80" s="13"/>
      <c r="N80" s="27"/>
      <c r="O80" s="26"/>
      <c r="P80" s="26"/>
      <c r="Q80" s="26"/>
    </row>
    <row r="81" spans="2:17" x14ac:dyDescent="0.25">
      <c r="B81" s="31">
        <f t="shared" ca="1" si="37"/>
        <v>162.95240662296149</v>
      </c>
      <c r="C81" s="31">
        <f t="shared" ca="1" si="38"/>
        <v>167.8195136991466</v>
      </c>
      <c r="D81" s="32">
        <f t="shared" ca="1" si="36"/>
        <v>4.867107076185107</v>
      </c>
      <c r="E81" s="13"/>
      <c r="N81" s="27"/>
      <c r="O81" s="26"/>
      <c r="P81" s="26"/>
      <c r="Q81" s="26"/>
    </row>
    <row r="82" spans="2:17" x14ac:dyDescent="0.25">
      <c r="B82" s="31">
        <f t="shared" ca="1" si="37"/>
        <v>164.41066708542712</v>
      </c>
      <c r="C82" s="31">
        <f t="shared" ca="1" si="38"/>
        <v>166.81087994295311</v>
      </c>
      <c r="D82" s="32">
        <f t="shared" ca="1" si="36"/>
        <v>2.400212857525986</v>
      </c>
      <c r="E82" s="13"/>
      <c r="N82" s="27"/>
      <c r="O82" s="26"/>
      <c r="P82" s="26"/>
      <c r="Q82" s="26"/>
    </row>
    <row r="83" spans="2:17" x14ac:dyDescent="0.25">
      <c r="B83" s="31">
        <f t="shared" ca="1" si="37"/>
        <v>166.44737577639444</v>
      </c>
      <c r="C83" s="31">
        <f t="shared" ca="1" si="38"/>
        <v>166.73038059515605</v>
      </c>
      <c r="D83" s="32">
        <f t="shared" ca="1" si="36"/>
        <v>0.28300481876161143</v>
      </c>
      <c r="E83" s="13"/>
      <c r="N83" s="36" t="s">
        <v>18</v>
      </c>
      <c r="O83" s="37">
        <f t="shared" ref="O83" ca="1" si="45">AVERAGE(B83:B88)</f>
        <v>165.98719246253975</v>
      </c>
      <c r="P83" s="37">
        <f t="shared" ref="P83" ca="1" si="46">AVERAGE(C83:C92)</f>
        <v>167.60414560328147</v>
      </c>
      <c r="Q83" s="37">
        <f t="shared" ref="Q83" ca="1" si="47">P83-O83</f>
        <v>1.6169531407417139</v>
      </c>
    </row>
    <row r="84" spans="2:17" x14ac:dyDescent="0.25">
      <c r="B84" s="31">
        <f t="shared" ca="1" si="37"/>
        <v>165.71420617796696</v>
      </c>
      <c r="C84" s="31">
        <f t="shared" ca="1" si="38"/>
        <v>166.60939086083567</v>
      </c>
      <c r="D84" s="32">
        <f t="shared" ca="1" si="36"/>
        <v>0.89518468286871666</v>
      </c>
      <c r="E84" s="13"/>
      <c r="N84" s="27"/>
      <c r="O84" s="26"/>
      <c r="P84" s="26"/>
      <c r="Q84" s="26"/>
    </row>
    <row r="85" spans="2:17" x14ac:dyDescent="0.25">
      <c r="B85" s="31">
        <f t="shared" ca="1" si="37"/>
        <v>166.89782361714921</v>
      </c>
      <c r="C85" s="31">
        <f t="shared" ca="1" si="38"/>
        <v>168.39393428477987</v>
      </c>
      <c r="D85" s="32">
        <f t="shared" ca="1" si="36"/>
        <v>1.4961106676306599</v>
      </c>
      <c r="E85" s="13"/>
      <c r="N85" s="27"/>
      <c r="O85" s="26"/>
      <c r="P85" s="26"/>
      <c r="Q85" s="26"/>
    </row>
    <row r="86" spans="2:17" x14ac:dyDescent="0.25">
      <c r="B86" s="31">
        <f t="shared" ca="1" si="37"/>
        <v>165.06383446570814</v>
      </c>
      <c r="C86" s="31">
        <f t="shared" ca="1" si="38"/>
        <v>169.4640858932766</v>
      </c>
      <c r="D86" s="32">
        <f t="shared" ca="1" si="36"/>
        <v>4.4002514275684632</v>
      </c>
      <c r="E86" s="13"/>
      <c r="N86" s="27"/>
      <c r="O86" s="26"/>
      <c r="P86" s="26"/>
      <c r="Q86" s="26"/>
    </row>
    <row r="87" spans="2:17" x14ac:dyDescent="0.25">
      <c r="B87" s="31">
        <f t="shared" ca="1" si="37"/>
        <v>165.43578738769222</v>
      </c>
      <c r="C87" s="31">
        <f t="shared" ca="1" si="38"/>
        <v>166.52245338718313</v>
      </c>
      <c r="D87" s="32">
        <f t="shared" ca="1" si="36"/>
        <v>1.0866659994909185</v>
      </c>
      <c r="E87" s="13"/>
      <c r="N87" s="27"/>
      <c r="O87" s="26"/>
      <c r="P87" s="26"/>
      <c r="Q87" s="26"/>
    </row>
    <row r="88" spans="2:17" x14ac:dyDescent="0.25">
      <c r="B88" s="31">
        <f t="shared" ca="1" si="37"/>
        <v>166.36412735032749</v>
      </c>
      <c r="C88" s="31">
        <f t="shared" ca="1" si="38"/>
        <v>169.68466450020614</v>
      </c>
      <c r="D88" s="32">
        <f t="shared" ca="1" si="36"/>
        <v>3.3205371498786462</v>
      </c>
      <c r="E88" s="13"/>
      <c r="N88" s="27"/>
      <c r="O88" s="26"/>
      <c r="P88" s="26"/>
      <c r="Q88" s="26"/>
    </row>
    <row r="89" spans="2:17" x14ac:dyDescent="0.25">
      <c r="B89" s="31">
        <f t="shared" ca="1" si="37"/>
        <v>164.49128457377492</v>
      </c>
      <c r="C89" s="31">
        <f t="shared" ca="1" si="38"/>
        <v>167.53501956180099</v>
      </c>
      <c r="D89" s="32">
        <f t="shared" ca="1" si="36"/>
        <v>3.043734988026074</v>
      </c>
      <c r="E89" s="13"/>
      <c r="N89" s="36" t="s">
        <v>18</v>
      </c>
      <c r="O89" s="37">
        <f t="shared" ref="O89" ca="1" si="48">AVERAGE(B89:B94)</f>
        <v>165.72035309735045</v>
      </c>
      <c r="P89" s="37">
        <f t="shared" ref="P89" ca="1" si="49">AVERAGE(C89:C98)</f>
        <v>167.49261718083363</v>
      </c>
      <c r="Q89" s="37">
        <f t="shared" ref="Q89" ca="1" si="50">P89-O89</f>
        <v>1.7722640834831793</v>
      </c>
    </row>
    <row r="90" spans="2:17" x14ac:dyDescent="0.25">
      <c r="B90" s="31">
        <f t="shared" ca="1" si="37"/>
        <v>165.60087198684772</v>
      </c>
      <c r="C90" s="31">
        <f t="shared" ca="1" si="38"/>
        <v>165.74645428973108</v>
      </c>
      <c r="D90" s="32">
        <f t="shared" ca="1" si="36"/>
        <v>0.14558230288335494</v>
      </c>
      <c r="E90" s="13"/>
      <c r="N90" s="27"/>
      <c r="O90" s="26"/>
      <c r="P90" s="26"/>
      <c r="Q90" s="26"/>
    </row>
    <row r="91" spans="2:17" x14ac:dyDescent="0.25">
      <c r="B91" s="31">
        <f t="shared" ca="1" si="37"/>
        <v>166.36719365598208</v>
      </c>
      <c r="C91" s="31">
        <f t="shared" ca="1" si="38"/>
        <v>167.60810333417345</v>
      </c>
      <c r="D91" s="32">
        <f t="shared" ca="1" si="36"/>
        <v>1.2409096781913718</v>
      </c>
      <c r="E91" s="13"/>
      <c r="N91" s="27"/>
      <c r="O91" s="26"/>
      <c r="P91" s="26"/>
      <c r="Q91" s="26"/>
    </row>
    <row r="92" spans="2:17" x14ac:dyDescent="0.25">
      <c r="B92" s="31">
        <f t="shared" ca="1" si="37"/>
        <v>166.63045590813445</v>
      </c>
      <c r="C92" s="31">
        <f t="shared" ca="1" si="38"/>
        <v>167.74696932567193</v>
      </c>
      <c r="D92" s="32">
        <f t="shared" ca="1" si="36"/>
        <v>1.116513417537476</v>
      </c>
      <c r="E92" s="13"/>
      <c r="N92" s="27"/>
      <c r="O92" s="26"/>
      <c r="P92" s="26"/>
      <c r="Q92" s="26"/>
    </row>
    <row r="93" spans="2:17" x14ac:dyDescent="0.25">
      <c r="B93" s="31">
        <f t="shared" ca="1" si="37"/>
        <v>164.63641188638007</v>
      </c>
      <c r="C93" s="31">
        <f t="shared" ca="1" si="38"/>
        <v>167.38894755258855</v>
      </c>
      <c r="D93" s="32">
        <f t="shared" ca="1" si="36"/>
        <v>2.7525356662084732</v>
      </c>
      <c r="E93" s="13"/>
      <c r="N93" s="27"/>
      <c r="O93" s="26"/>
      <c r="P93" s="26"/>
      <c r="Q93" s="26"/>
    </row>
    <row r="94" spans="2:17" x14ac:dyDescent="0.25">
      <c r="B94" s="31">
        <f t="shared" ca="1" si="37"/>
        <v>166.59590057298357</v>
      </c>
      <c r="C94" s="31">
        <f t="shared" ca="1" si="38"/>
        <v>167.42795941543983</v>
      </c>
      <c r="D94" s="32">
        <f t="shared" ca="1" si="36"/>
        <v>0.83205884245626294</v>
      </c>
      <c r="E94" s="13"/>
      <c r="N94" s="27"/>
      <c r="O94" s="26"/>
      <c r="P94" s="26"/>
      <c r="Q94" s="26"/>
    </row>
    <row r="95" spans="2:17" x14ac:dyDescent="0.25">
      <c r="B95" s="31">
        <f t="shared" ca="1" si="37"/>
        <v>164.76320336043449</v>
      </c>
      <c r="C95" s="31">
        <f t="shared" ca="1" si="38"/>
        <v>169.25195212979452</v>
      </c>
      <c r="D95" s="32">
        <f t="shared" ca="1" si="36"/>
        <v>4.4887487693600292</v>
      </c>
      <c r="E95" s="13"/>
      <c r="N95" s="36" t="s">
        <v>18</v>
      </c>
      <c r="O95" s="37">
        <f t="shared" ref="O95" ca="1" si="51">AVERAGE(B95:B100)</f>
        <v>165.23992297685274</v>
      </c>
      <c r="P95" s="37">
        <f t="shared" ref="P95" ca="1" si="52">AVERAGE(C95:C104)</f>
        <v>167.69993585126886</v>
      </c>
      <c r="Q95" s="37">
        <f t="shared" ref="Q95" ca="1" si="53">P95-O95</f>
        <v>2.4600128744161225</v>
      </c>
    </row>
    <row r="96" spans="2:17" x14ac:dyDescent="0.25">
      <c r="B96" s="31">
        <f t="shared" ca="1" si="37"/>
        <v>165.4784744074945</v>
      </c>
      <c r="C96" s="31">
        <f t="shared" ca="1" si="38"/>
        <v>168.14942361918355</v>
      </c>
      <c r="D96" s="32">
        <f t="shared" ca="1" si="36"/>
        <v>2.6709492116890488</v>
      </c>
      <c r="E96" s="13"/>
      <c r="N96" s="27"/>
      <c r="O96" s="26"/>
      <c r="P96" s="26"/>
      <c r="Q96" s="26"/>
    </row>
    <row r="97" spans="2:17" x14ac:dyDescent="0.25">
      <c r="B97" s="31">
        <f t="shared" ca="1" si="37"/>
        <v>165.27364813961356</v>
      </c>
      <c r="C97" s="31">
        <f t="shared" ca="1" si="38"/>
        <v>167.98475865681957</v>
      </c>
      <c r="D97" s="32">
        <f t="shared" ca="1" si="36"/>
        <v>2.7111105172060093</v>
      </c>
      <c r="E97" s="13"/>
      <c r="N97" s="27"/>
      <c r="O97" s="26"/>
      <c r="P97" s="26"/>
      <c r="Q97" s="26"/>
    </row>
    <row r="98" spans="2:17" x14ac:dyDescent="0.25">
      <c r="B98" s="31">
        <f t="shared" ca="1" si="37"/>
        <v>163.91288520939779</v>
      </c>
      <c r="C98" s="31">
        <f t="shared" ca="1" si="38"/>
        <v>166.08658392313285</v>
      </c>
      <c r="D98" s="32">
        <f t="shared" ca="1" si="36"/>
        <v>2.1736987137350638</v>
      </c>
      <c r="E98" s="13"/>
      <c r="N98" s="27"/>
      <c r="O98" s="26"/>
      <c r="P98" s="26"/>
      <c r="Q98" s="26"/>
    </row>
    <row r="99" spans="2:17" x14ac:dyDescent="0.25">
      <c r="B99" s="31">
        <f t="shared" ca="1" si="37"/>
        <v>165.79310319824842</v>
      </c>
      <c r="C99" s="31">
        <f t="shared" ca="1" si="38"/>
        <v>166.42827099744642</v>
      </c>
      <c r="D99" s="32">
        <f t="shared" ca="1" si="36"/>
        <v>0.63516779919800115</v>
      </c>
      <c r="E99" s="13"/>
      <c r="N99" s="27"/>
      <c r="O99" s="26"/>
      <c r="P99" s="26"/>
      <c r="Q99" s="26"/>
    </row>
    <row r="100" spans="2:17" x14ac:dyDescent="0.25">
      <c r="B100" s="31">
        <f t="shared" ca="1" si="37"/>
        <v>166.21822354592769</v>
      </c>
      <c r="C100" s="31">
        <f t="shared" ca="1" si="38"/>
        <v>166.95517486247132</v>
      </c>
      <c r="D100" s="32">
        <f t="shared" ca="1" si="36"/>
        <v>0.73695131654363877</v>
      </c>
      <c r="E100" s="13"/>
      <c r="N100" s="27"/>
      <c r="O100" s="26"/>
      <c r="P100" s="26"/>
      <c r="Q100" s="26"/>
    </row>
    <row r="101" spans="2:17" x14ac:dyDescent="0.25">
      <c r="B101" s="31">
        <f t="shared" ca="1" si="37"/>
        <v>167.0337926358541</v>
      </c>
      <c r="C101" s="31">
        <f t="shared" ca="1" si="38"/>
        <v>168.71790000471603</v>
      </c>
      <c r="D101" s="32">
        <f t="shared" ref="D101:D132" ca="1" si="54">C101-B101</f>
        <v>1.6841073688619304</v>
      </c>
      <c r="E101" s="13"/>
      <c r="N101" s="36" t="s">
        <v>18</v>
      </c>
      <c r="O101" s="37">
        <f t="shared" ref="O101" ca="1" si="55">AVERAGE(B101:B106)</f>
        <v>165.64066152828809</v>
      </c>
      <c r="P101" s="37">
        <f t="shared" ref="P101" ca="1" si="56">AVERAGE(C101:C110)</f>
        <v>167.97483136023013</v>
      </c>
      <c r="Q101" s="37">
        <f t="shared" ref="Q101" ca="1" si="57">P101-O101</f>
        <v>2.3341698319420345</v>
      </c>
    </row>
    <row r="102" spans="2:17" x14ac:dyDescent="0.25">
      <c r="B102" s="31">
        <f t="shared" ca="1" si="37"/>
        <v>165.32984935285847</v>
      </c>
      <c r="C102" s="31">
        <f t="shared" ca="1" si="38"/>
        <v>167.59065304763237</v>
      </c>
      <c r="D102" s="32">
        <f t="shared" ca="1" si="54"/>
        <v>2.2608036947738981</v>
      </c>
      <c r="E102" s="13"/>
      <c r="N102" s="27"/>
      <c r="O102" s="26"/>
      <c r="P102" s="26"/>
      <c r="Q102" s="26"/>
    </row>
    <row r="103" spans="2:17" x14ac:dyDescent="0.25">
      <c r="B103" s="31">
        <f t="shared" ca="1" si="37"/>
        <v>164.57734674352116</v>
      </c>
      <c r="C103" s="31">
        <f t="shared" ca="1" si="38"/>
        <v>169.32144782955024</v>
      </c>
      <c r="D103" s="32">
        <f t="shared" ca="1" si="54"/>
        <v>4.744101086029076</v>
      </c>
      <c r="E103" s="13"/>
      <c r="N103" s="27"/>
      <c r="O103" s="26"/>
      <c r="P103" s="26"/>
      <c r="Q103" s="26"/>
    </row>
    <row r="104" spans="2:17" x14ac:dyDescent="0.25">
      <c r="B104" s="31">
        <f t="shared" ca="1" si="37"/>
        <v>165.40652188184626</v>
      </c>
      <c r="C104" s="31">
        <f t="shared" ca="1" si="38"/>
        <v>166.51319344194175</v>
      </c>
      <c r="D104" s="32">
        <f t="shared" ca="1" si="54"/>
        <v>1.1066715600954922</v>
      </c>
      <c r="E104" s="13"/>
      <c r="N104" s="27"/>
      <c r="O104" s="26"/>
      <c r="P104" s="26"/>
      <c r="Q104" s="26"/>
    </row>
    <row r="105" spans="2:17" x14ac:dyDescent="0.25">
      <c r="B105" s="31">
        <f t="shared" ca="1" si="37"/>
        <v>165.49029733658654</v>
      </c>
      <c r="C105" s="31">
        <f t="shared" ca="1" si="38"/>
        <v>168.85515558178821</v>
      </c>
      <c r="D105" s="32">
        <f t="shared" ca="1" si="54"/>
        <v>3.364858245201674</v>
      </c>
      <c r="E105" s="13"/>
      <c r="N105" s="27"/>
      <c r="O105" s="26"/>
      <c r="P105" s="26"/>
      <c r="Q105" s="26"/>
    </row>
    <row r="106" spans="2:17" x14ac:dyDescent="0.25">
      <c r="B106" s="31">
        <f t="shared" ca="1" si="37"/>
        <v>166.00616121906208</v>
      </c>
      <c r="C106" s="31">
        <f t="shared" ca="1" si="38"/>
        <v>167.68244646224701</v>
      </c>
      <c r="D106" s="32">
        <f t="shared" ca="1" si="54"/>
        <v>1.6762852431849353</v>
      </c>
      <c r="E106" s="13"/>
      <c r="N106" s="27"/>
      <c r="O106" s="26"/>
      <c r="P106" s="26"/>
      <c r="Q106" s="26"/>
    </row>
    <row r="107" spans="2:17" x14ac:dyDescent="0.25">
      <c r="B107" s="31">
        <f t="shared" ca="1" si="37"/>
        <v>163.75090772353505</v>
      </c>
      <c r="C107" s="31">
        <f t="shared" ca="1" si="38"/>
        <v>165.86701076985017</v>
      </c>
      <c r="D107" s="32">
        <f t="shared" ca="1" si="54"/>
        <v>2.1161030463151178</v>
      </c>
      <c r="E107" s="13"/>
      <c r="N107" s="36" t="s">
        <v>18</v>
      </c>
      <c r="O107" s="37">
        <f t="shared" ref="O107" ca="1" si="58">AVERAGE(B107:B112)</f>
        <v>164.96258900833379</v>
      </c>
      <c r="P107" s="37">
        <f t="shared" ref="P107" ca="1" si="59">AVERAGE(C107:C116)</f>
        <v>167.83735128745874</v>
      </c>
      <c r="Q107" s="37">
        <f t="shared" ref="Q107" ca="1" si="60">P107-O107</f>
        <v>2.8747622791249512</v>
      </c>
    </row>
    <row r="108" spans="2:17" x14ac:dyDescent="0.25">
      <c r="B108" s="31">
        <f t="shared" ca="1" si="37"/>
        <v>163.4199878231592</v>
      </c>
      <c r="C108" s="31">
        <f t="shared" ca="1" si="38"/>
        <v>168.85337414494558</v>
      </c>
      <c r="D108" s="32">
        <f t="shared" ca="1" si="54"/>
        <v>5.4333863217863723</v>
      </c>
      <c r="E108" s="13"/>
      <c r="N108" s="27"/>
      <c r="O108" s="26"/>
      <c r="P108" s="26"/>
      <c r="Q108" s="26"/>
    </row>
    <row r="109" spans="2:17" x14ac:dyDescent="0.25">
      <c r="B109" s="31">
        <f t="shared" ca="1" si="37"/>
        <v>165.09516430633667</v>
      </c>
      <c r="C109" s="31">
        <f t="shared" ca="1" si="38"/>
        <v>169.26772660083577</v>
      </c>
      <c r="D109" s="32">
        <f t="shared" ca="1" si="54"/>
        <v>4.1725622944991017</v>
      </c>
      <c r="E109" s="13"/>
      <c r="N109" s="27"/>
      <c r="O109" s="26"/>
      <c r="P109" s="26"/>
      <c r="Q109" s="26"/>
    </row>
    <row r="110" spans="2:17" x14ac:dyDescent="0.25">
      <c r="B110" s="31">
        <f t="shared" ca="1" si="37"/>
        <v>166.73389810963337</v>
      </c>
      <c r="C110" s="31">
        <f t="shared" ca="1" si="38"/>
        <v>167.07940571879436</v>
      </c>
      <c r="D110" s="32">
        <f t="shared" ca="1" si="54"/>
        <v>0.34550760916098966</v>
      </c>
      <c r="E110" s="13"/>
      <c r="N110" s="27"/>
      <c r="O110" s="26"/>
      <c r="P110" s="26"/>
      <c r="Q110" s="26"/>
    </row>
    <row r="111" spans="2:17" x14ac:dyDescent="0.25">
      <c r="B111" s="31">
        <f t="shared" ca="1" si="37"/>
        <v>164.67374889273822</v>
      </c>
      <c r="C111" s="31">
        <f t="shared" ca="1" si="38"/>
        <v>168.12076999764895</v>
      </c>
      <c r="D111" s="32">
        <f t="shared" ca="1" si="54"/>
        <v>3.447021104910732</v>
      </c>
      <c r="E111" s="13"/>
      <c r="N111" s="27"/>
      <c r="O111" s="26"/>
      <c r="P111" s="26"/>
      <c r="Q111" s="26"/>
    </row>
    <row r="112" spans="2:17" x14ac:dyDescent="0.25">
      <c r="B112" s="31">
        <f t="shared" ca="1" si="37"/>
        <v>166.10182719460016</v>
      </c>
      <c r="C112" s="31">
        <f t="shared" ca="1" si="38"/>
        <v>168.14826257204095</v>
      </c>
      <c r="D112" s="32">
        <f t="shared" ca="1" si="54"/>
        <v>2.0464353774407869</v>
      </c>
      <c r="E112" s="13"/>
      <c r="N112" s="27"/>
      <c r="O112" s="26"/>
      <c r="P112" s="26"/>
      <c r="Q112" s="26"/>
    </row>
    <row r="113" spans="2:17" x14ac:dyDescent="0.25">
      <c r="B113" s="31">
        <f t="shared" ca="1" si="37"/>
        <v>165.84353510250256</v>
      </c>
      <c r="C113" s="31">
        <f t="shared" ca="1" si="38"/>
        <v>169.75555239900547</v>
      </c>
      <c r="D113" s="32">
        <f t="shared" ca="1" si="54"/>
        <v>3.9120172965029099</v>
      </c>
      <c r="E113" s="13"/>
      <c r="N113" s="36" t="s">
        <v>18</v>
      </c>
      <c r="O113" s="37">
        <f t="shared" ref="O113" ca="1" si="61">AVERAGE(B113:B118)</f>
        <v>166.09935032361594</v>
      </c>
      <c r="P113" s="37">
        <f t="shared" ref="P113" ca="1" si="62">AVERAGE(C113:C122)</f>
        <v>167.66247110945127</v>
      </c>
      <c r="Q113" s="37">
        <f t="shared" ref="Q113" ca="1" si="63">P113-O113</f>
        <v>1.5631207858353378</v>
      </c>
    </row>
    <row r="114" spans="2:17" x14ac:dyDescent="0.25">
      <c r="B114" s="31">
        <f t="shared" ca="1" si="37"/>
        <v>165.47619846816178</v>
      </c>
      <c r="C114" s="31">
        <f t="shared" ca="1" si="38"/>
        <v>166.90681361130746</v>
      </c>
      <c r="D114" s="32">
        <f t="shared" ca="1" si="54"/>
        <v>1.4306151431456726</v>
      </c>
      <c r="E114" s="13"/>
      <c r="N114" s="27"/>
      <c r="O114" s="26"/>
      <c r="P114" s="26"/>
      <c r="Q114" s="26"/>
    </row>
    <row r="115" spans="2:17" x14ac:dyDescent="0.25">
      <c r="B115" s="31">
        <f t="shared" ca="1" si="37"/>
        <v>166.07449705049214</v>
      </c>
      <c r="C115" s="31">
        <f t="shared" ca="1" si="38"/>
        <v>165.7504812988858</v>
      </c>
      <c r="D115" s="32">
        <f t="shared" ca="1" si="54"/>
        <v>-0.32401575160633911</v>
      </c>
      <c r="E115" s="13"/>
      <c r="N115" s="27"/>
      <c r="O115" s="26"/>
      <c r="P115" s="26"/>
      <c r="Q115" s="26"/>
    </row>
    <row r="116" spans="2:17" x14ac:dyDescent="0.25">
      <c r="B116" s="31">
        <f t="shared" ca="1" si="37"/>
        <v>165.68241804154817</v>
      </c>
      <c r="C116" s="31">
        <f t="shared" ca="1" si="38"/>
        <v>168.62411576127303</v>
      </c>
      <c r="D116" s="32">
        <f t="shared" ca="1" si="54"/>
        <v>2.9416977197248571</v>
      </c>
      <c r="E116" s="13"/>
      <c r="N116" s="27"/>
      <c r="O116" s="26"/>
      <c r="P116" s="26"/>
      <c r="Q116" s="26"/>
    </row>
    <row r="117" spans="2:17" x14ac:dyDescent="0.25">
      <c r="B117" s="31">
        <f t="shared" ca="1" si="37"/>
        <v>166.77720530840261</v>
      </c>
      <c r="C117" s="31">
        <f t="shared" ca="1" si="38"/>
        <v>167.83200618650059</v>
      </c>
      <c r="D117" s="32">
        <f t="shared" ca="1" si="54"/>
        <v>1.0548008780979785</v>
      </c>
      <c r="E117" s="13"/>
      <c r="N117" s="27"/>
      <c r="O117" s="26"/>
      <c r="P117" s="26"/>
      <c r="Q117" s="26"/>
    </row>
    <row r="118" spans="2:17" x14ac:dyDescent="0.25">
      <c r="B118" s="31">
        <f t="shared" ca="1" si="37"/>
        <v>166.74224797058841</v>
      </c>
      <c r="C118" s="31">
        <f t="shared" ca="1" si="38"/>
        <v>166.88461456013081</v>
      </c>
      <c r="D118" s="32">
        <f t="shared" ca="1" si="54"/>
        <v>0.14236658954240511</v>
      </c>
      <c r="E118" s="13"/>
      <c r="N118" s="27"/>
      <c r="O118" s="26"/>
      <c r="P118" s="26"/>
      <c r="Q118" s="26"/>
    </row>
    <row r="119" spans="2:17" x14ac:dyDescent="0.25">
      <c r="B119" s="31">
        <f t="shared" ca="1" si="37"/>
        <v>165.55138176774102</v>
      </c>
      <c r="C119" s="31">
        <f t="shared" ca="1" si="38"/>
        <v>166.96880533750294</v>
      </c>
      <c r="D119" s="32">
        <f t="shared" ca="1" si="54"/>
        <v>1.4174235697619224</v>
      </c>
      <c r="E119" s="13"/>
      <c r="N119" s="36" t="s">
        <v>18</v>
      </c>
      <c r="O119" s="37">
        <f t="shared" ref="O119" ca="1" si="64">AVERAGE(B119:B124)</f>
        <v>165.48612139342535</v>
      </c>
      <c r="P119" s="37">
        <f t="shared" ref="P119" ca="1" si="65">AVERAGE(C119:C128)</f>
        <v>167.70253304191687</v>
      </c>
      <c r="Q119" s="37">
        <f t="shared" ref="Q119" ca="1" si="66">P119-O119</f>
        <v>2.2164116484915155</v>
      </c>
    </row>
    <row r="120" spans="2:17" x14ac:dyDescent="0.25">
      <c r="B120" s="31">
        <f t="shared" ca="1" si="37"/>
        <v>166.38665715083266</v>
      </c>
      <c r="C120" s="31">
        <f t="shared" ca="1" si="38"/>
        <v>167.64216866728495</v>
      </c>
      <c r="D120" s="32">
        <f t="shared" ca="1" si="54"/>
        <v>1.2555115164522874</v>
      </c>
      <c r="E120" s="13"/>
      <c r="N120" s="27"/>
      <c r="O120" s="26"/>
      <c r="P120" s="26"/>
      <c r="Q120" s="26"/>
    </row>
    <row r="121" spans="2:17" x14ac:dyDescent="0.25">
      <c r="B121" s="31">
        <f t="shared" ca="1" si="37"/>
        <v>166.18889747817047</v>
      </c>
      <c r="C121" s="31">
        <f t="shared" ca="1" si="38"/>
        <v>167.59461825294733</v>
      </c>
      <c r="D121" s="32">
        <f t="shared" ca="1" si="54"/>
        <v>1.405720774776853</v>
      </c>
      <c r="E121" s="13"/>
      <c r="N121" s="27"/>
      <c r="O121" s="26"/>
      <c r="P121" s="26"/>
      <c r="Q121" s="26"/>
    </row>
    <row r="122" spans="2:17" x14ac:dyDescent="0.25">
      <c r="B122" s="31">
        <f t="shared" ca="1" si="37"/>
        <v>165.07828152701737</v>
      </c>
      <c r="C122" s="31">
        <f t="shared" ca="1" si="38"/>
        <v>168.66553501967434</v>
      </c>
      <c r="D122" s="32">
        <f t="shared" ca="1" si="54"/>
        <v>3.5872534926569699</v>
      </c>
      <c r="E122" s="13"/>
      <c r="N122" s="27"/>
      <c r="O122" s="26"/>
      <c r="P122" s="26"/>
      <c r="Q122" s="26"/>
    </row>
    <row r="123" spans="2:17" x14ac:dyDescent="0.25">
      <c r="B123" s="31">
        <f t="shared" ca="1" si="37"/>
        <v>165.45746685906755</v>
      </c>
      <c r="C123" s="31">
        <f t="shared" ca="1" si="38"/>
        <v>167.75040123191741</v>
      </c>
      <c r="D123" s="32">
        <f t="shared" ca="1" si="54"/>
        <v>2.2929343728498566</v>
      </c>
      <c r="E123" s="13"/>
      <c r="N123" s="27"/>
      <c r="O123" s="26"/>
      <c r="P123" s="26"/>
      <c r="Q123" s="26"/>
    </row>
    <row r="124" spans="2:17" x14ac:dyDescent="0.25">
      <c r="B124" s="31">
        <f t="shared" ca="1" si="37"/>
        <v>164.25404357772305</v>
      </c>
      <c r="C124" s="31">
        <f t="shared" ca="1" si="38"/>
        <v>166.13654786805296</v>
      </c>
      <c r="D124" s="32">
        <f t="shared" ca="1" si="54"/>
        <v>1.882504290329905</v>
      </c>
      <c r="E124" s="13"/>
      <c r="N124" s="27"/>
      <c r="O124" s="26"/>
      <c r="P124" s="26"/>
      <c r="Q124" s="26"/>
    </row>
    <row r="125" spans="2:17" x14ac:dyDescent="0.25">
      <c r="B125" s="31">
        <f t="shared" ca="1" si="37"/>
        <v>165.22896998523797</v>
      </c>
      <c r="C125" s="31">
        <f t="shared" ca="1" si="38"/>
        <v>167.3151628942048</v>
      </c>
      <c r="D125" s="32">
        <f t="shared" ca="1" si="54"/>
        <v>2.0861929089668365</v>
      </c>
      <c r="E125" s="13"/>
      <c r="N125" s="36" t="s">
        <v>18</v>
      </c>
      <c r="O125" s="37">
        <f t="shared" ref="O125" ca="1" si="67">AVERAGE(B125:B130)</f>
        <v>165.36370336720981</v>
      </c>
      <c r="P125" s="37">
        <f t="shared" ref="P125" ca="1" si="68">AVERAGE(C125:C134)</f>
        <v>167.6498665926608</v>
      </c>
      <c r="Q125" s="37">
        <f t="shared" ref="Q125" ca="1" si="69">P125-O125</f>
        <v>2.2861632254509914</v>
      </c>
    </row>
    <row r="126" spans="2:17" x14ac:dyDescent="0.25">
      <c r="B126" s="31">
        <f t="shared" ca="1" si="37"/>
        <v>165.79971158071058</v>
      </c>
      <c r="C126" s="31">
        <f t="shared" ca="1" si="38"/>
        <v>168.76979390549334</v>
      </c>
      <c r="D126" s="32">
        <f t="shared" ca="1" si="54"/>
        <v>2.9700823247827657</v>
      </c>
      <c r="E126" s="13"/>
      <c r="N126" s="27"/>
      <c r="O126" s="26"/>
      <c r="P126" s="26"/>
      <c r="Q126" s="26"/>
    </row>
    <row r="127" spans="2:17" x14ac:dyDescent="0.25">
      <c r="B127" s="31">
        <f t="shared" ca="1" si="37"/>
        <v>165.96215351486833</v>
      </c>
      <c r="C127" s="31">
        <f t="shared" ca="1" si="38"/>
        <v>168.69270968346689</v>
      </c>
      <c r="D127" s="32">
        <f t="shared" ca="1" si="54"/>
        <v>2.7305561685985538</v>
      </c>
      <c r="E127" s="13"/>
      <c r="N127" s="27"/>
      <c r="O127" s="26"/>
      <c r="P127" s="26"/>
      <c r="Q127" s="26"/>
    </row>
    <row r="128" spans="2:17" x14ac:dyDescent="0.25">
      <c r="B128" s="31">
        <f t="shared" ca="1" si="37"/>
        <v>165.52579879827542</v>
      </c>
      <c r="C128" s="31">
        <f t="shared" ca="1" si="38"/>
        <v>167.48958755862381</v>
      </c>
      <c r="D128" s="32">
        <f t="shared" ca="1" si="54"/>
        <v>1.9637887603483932</v>
      </c>
      <c r="E128" s="13"/>
      <c r="N128" s="27"/>
      <c r="O128" s="26"/>
      <c r="P128" s="26"/>
      <c r="Q128" s="26"/>
    </row>
    <row r="129" spans="2:17" x14ac:dyDescent="0.25">
      <c r="B129" s="31">
        <f t="shared" ca="1" si="37"/>
        <v>163.95164608359772</v>
      </c>
      <c r="C129" s="31">
        <f t="shared" ca="1" si="38"/>
        <v>166.54695355239107</v>
      </c>
      <c r="D129" s="32">
        <f t="shared" ca="1" si="54"/>
        <v>2.5953074687933508</v>
      </c>
      <c r="E129" s="13"/>
      <c r="N129" s="27"/>
      <c r="O129" s="26"/>
      <c r="P129" s="26"/>
      <c r="Q129" s="26"/>
    </row>
    <row r="130" spans="2:17" x14ac:dyDescent="0.25">
      <c r="B130" s="31">
        <f t="shared" ca="1" si="37"/>
        <v>165.71394024056869</v>
      </c>
      <c r="C130" s="31">
        <f t="shared" ca="1" si="38"/>
        <v>167.91572566399921</v>
      </c>
      <c r="D130" s="32">
        <f t="shared" ca="1" si="54"/>
        <v>2.2017854234305219</v>
      </c>
      <c r="E130" s="13"/>
      <c r="N130" s="27"/>
      <c r="O130" s="26"/>
      <c r="P130" s="26"/>
      <c r="Q130" s="26"/>
    </row>
    <row r="131" spans="2:17" x14ac:dyDescent="0.25">
      <c r="B131" s="31">
        <f t="shared" ca="1" si="37"/>
        <v>165.47407895903714</v>
      </c>
      <c r="C131" s="31">
        <f t="shared" ca="1" si="38"/>
        <v>165.8501030092547</v>
      </c>
      <c r="D131" s="32">
        <f t="shared" ca="1" si="54"/>
        <v>0.37602405021755203</v>
      </c>
      <c r="E131" s="13"/>
      <c r="N131" s="36" t="s">
        <v>18</v>
      </c>
      <c r="O131" s="37">
        <f t="shared" ref="O131" ca="1" si="70">AVERAGE(B131:B136)</f>
        <v>165.01554452434536</v>
      </c>
      <c r="P131" s="37">
        <f t="shared" ref="P131" ca="1" si="71">AVERAGE(C131:C140)</f>
        <v>167.74853572590104</v>
      </c>
      <c r="Q131" s="37">
        <f t="shared" ref="Q131" ca="1" si="72">P131-O131</f>
        <v>2.7329912015556772</v>
      </c>
    </row>
    <row r="132" spans="2:17" x14ac:dyDescent="0.25">
      <c r="B132" s="31">
        <f t="shared" ca="1" si="37"/>
        <v>163.94900132625992</v>
      </c>
      <c r="C132" s="31">
        <f t="shared" ca="1" si="38"/>
        <v>167.05994813701895</v>
      </c>
      <c r="D132" s="32">
        <f t="shared" ca="1" si="54"/>
        <v>3.1109468107590317</v>
      </c>
      <c r="E132" s="13"/>
      <c r="N132" s="27"/>
      <c r="O132" s="26"/>
      <c r="P132" s="26"/>
      <c r="Q132" s="26"/>
    </row>
    <row r="133" spans="2:17" x14ac:dyDescent="0.25">
      <c r="B133" s="31">
        <f t="shared" ca="1" si="37"/>
        <v>166.27638893490638</v>
      </c>
      <c r="C133" s="31">
        <f t="shared" ca="1" si="38"/>
        <v>169.05423178959276</v>
      </c>
      <c r="D133" s="32">
        <f t="shared" ref="D133:D164" ca="1" si="73">C133-B133</f>
        <v>2.7778428546863836</v>
      </c>
      <c r="E133" s="13"/>
      <c r="N133" s="27"/>
      <c r="O133" s="26"/>
      <c r="P133" s="26"/>
      <c r="Q133" s="26"/>
    </row>
    <row r="134" spans="2:17" x14ac:dyDescent="0.25">
      <c r="B134" s="31">
        <f t="shared" ref="B134:B197" ca="1" si="74">_xlfn.NORM.S.INV(RAND())*$B$4+$B$3</f>
        <v>164.42921752841514</v>
      </c>
      <c r="C134" s="31">
        <f t="shared" ref="C134:C197" ca="1" si="75">_xlfn.NORM.S.INV(RAND())*$C$4+$C$3</f>
        <v>167.80444973256277</v>
      </c>
      <c r="D134" s="32">
        <f t="shared" ca="1" si="73"/>
        <v>3.3752322041476361</v>
      </c>
      <c r="E134" s="13"/>
      <c r="N134" s="27"/>
      <c r="O134" s="26"/>
      <c r="P134" s="26"/>
      <c r="Q134" s="26"/>
    </row>
    <row r="135" spans="2:17" x14ac:dyDescent="0.25">
      <c r="B135" s="31">
        <f t="shared" ca="1" si="74"/>
        <v>164.36556931763721</v>
      </c>
      <c r="C135" s="31">
        <f t="shared" ca="1" si="75"/>
        <v>168.23323750455569</v>
      </c>
      <c r="D135" s="32">
        <f t="shared" ca="1" si="73"/>
        <v>3.867668186918479</v>
      </c>
      <c r="E135" s="13"/>
      <c r="N135" s="27"/>
      <c r="O135" s="26"/>
      <c r="P135" s="26"/>
      <c r="Q135" s="26"/>
    </row>
    <row r="136" spans="2:17" x14ac:dyDescent="0.25">
      <c r="B136" s="31">
        <f t="shared" ca="1" si="74"/>
        <v>165.59901107981631</v>
      </c>
      <c r="C136" s="31">
        <f t="shared" ca="1" si="75"/>
        <v>167.82057803309738</v>
      </c>
      <c r="D136" s="32">
        <f t="shared" ca="1" si="73"/>
        <v>2.2215669532810693</v>
      </c>
      <c r="E136" s="13"/>
      <c r="N136" s="27"/>
      <c r="O136" s="26"/>
      <c r="P136" s="26"/>
      <c r="Q136" s="26"/>
    </row>
    <row r="137" spans="2:17" x14ac:dyDescent="0.25">
      <c r="B137" s="31">
        <f t="shared" ca="1" si="74"/>
        <v>164.48987978992756</v>
      </c>
      <c r="C137" s="31">
        <f t="shared" ca="1" si="75"/>
        <v>168.40021197105486</v>
      </c>
      <c r="D137" s="32">
        <f t="shared" ca="1" si="73"/>
        <v>3.910332181127302</v>
      </c>
      <c r="E137" s="13"/>
      <c r="N137" s="36" t="s">
        <v>18</v>
      </c>
      <c r="O137" s="37">
        <f t="shared" ref="O137" ca="1" si="76">AVERAGE(B137:B142)</f>
        <v>164.98352939381616</v>
      </c>
      <c r="P137" s="37">
        <f t="shared" ref="P137" ca="1" si="77">AVERAGE(C137:C146)</f>
        <v>168.08199675589151</v>
      </c>
      <c r="Q137" s="37">
        <f t="shared" ref="Q137" ca="1" si="78">P137-O137</f>
        <v>3.098467362075354</v>
      </c>
    </row>
    <row r="138" spans="2:17" x14ac:dyDescent="0.25">
      <c r="B138" s="31">
        <f t="shared" ca="1" si="74"/>
        <v>164.05439292320827</v>
      </c>
      <c r="C138" s="31">
        <f t="shared" ca="1" si="75"/>
        <v>168.22378257780426</v>
      </c>
      <c r="D138" s="32">
        <f t="shared" ca="1" si="73"/>
        <v>4.1693896545959888</v>
      </c>
      <c r="E138" s="13"/>
      <c r="N138" s="27"/>
      <c r="O138" s="26"/>
      <c r="P138" s="26"/>
      <c r="Q138" s="26"/>
    </row>
    <row r="139" spans="2:17" x14ac:dyDescent="0.25">
      <c r="B139" s="31">
        <f t="shared" ca="1" si="74"/>
        <v>164.51230043223242</v>
      </c>
      <c r="C139" s="31">
        <f t="shared" ca="1" si="75"/>
        <v>167.49782061534742</v>
      </c>
      <c r="D139" s="32">
        <f t="shared" ca="1" si="73"/>
        <v>2.9855201831149998</v>
      </c>
      <c r="E139" s="13"/>
      <c r="N139" s="27"/>
      <c r="O139" s="26"/>
      <c r="P139" s="26"/>
      <c r="Q139" s="26"/>
    </row>
    <row r="140" spans="2:17" x14ac:dyDescent="0.25">
      <c r="B140" s="31">
        <f t="shared" ca="1" si="74"/>
        <v>166.30412895817841</v>
      </c>
      <c r="C140" s="31">
        <f t="shared" ca="1" si="75"/>
        <v>167.5409938887218</v>
      </c>
      <c r="D140" s="32">
        <f t="shared" ca="1" si="73"/>
        <v>1.2368649305433905</v>
      </c>
      <c r="E140" s="13"/>
      <c r="N140" s="27"/>
      <c r="O140" s="26"/>
      <c r="P140" s="26"/>
      <c r="Q140" s="26"/>
    </row>
    <row r="141" spans="2:17" x14ac:dyDescent="0.25">
      <c r="B141" s="31">
        <f t="shared" ca="1" si="74"/>
        <v>164.97681456085647</v>
      </c>
      <c r="C141" s="31">
        <f t="shared" ca="1" si="75"/>
        <v>169.04363292489239</v>
      </c>
      <c r="D141" s="32">
        <f t="shared" ca="1" si="73"/>
        <v>4.0668183640359246</v>
      </c>
      <c r="E141" s="13"/>
      <c r="N141" s="27"/>
      <c r="O141" s="26"/>
      <c r="P141" s="26"/>
      <c r="Q141" s="26"/>
    </row>
    <row r="142" spans="2:17" x14ac:dyDescent="0.25">
      <c r="B142" s="31">
        <f t="shared" ca="1" si="74"/>
        <v>165.56365969849392</v>
      </c>
      <c r="C142" s="31">
        <f t="shared" ca="1" si="75"/>
        <v>168.83711485769808</v>
      </c>
      <c r="D142" s="32">
        <f t="shared" ca="1" si="73"/>
        <v>3.2734551592041612</v>
      </c>
      <c r="E142" s="13"/>
      <c r="N142" s="27"/>
      <c r="O142" s="26"/>
      <c r="P142" s="26"/>
      <c r="Q142" s="26"/>
    </row>
    <row r="143" spans="2:17" x14ac:dyDescent="0.25">
      <c r="B143" s="31">
        <f t="shared" ca="1" si="74"/>
        <v>164.91817042378767</v>
      </c>
      <c r="C143" s="31">
        <f t="shared" ca="1" si="75"/>
        <v>168.09195051211898</v>
      </c>
      <c r="D143" s="32">
        <f t="shared" ca="1" si="73"/>
        <v>3.1737800883313128</v>
      </c>
      <c r="E143" s="13"/>
      <c r="N143" s="36" t="s">
        <v>18</v>
      </c>
      <c r="O143" s="37">
        <f t="shared" ref="O143" ca="1" si="79">AVERAGE(B143:B148)</f>
        <v>165.18895208669667</v>
      </c>
      <c r="P143" s="37">
        <f t="shared" ref="P143" ca="1" si="80">AVERAGE(C143:C152)</f>
        <v>167.61417251687379</v>
      </c>
      <c r="Q143" s="37">
        <f t="shared" ref="Q143" ca="1" si="81">P143-O143</f>
        <v>2.4252204301771201</v>
      </c>
    </row>
    <row r="144" spans="2:17" x14ac:dyDescent="0.25">
      <c r="B144" s="31">
        <f t="shared" ca="1" si="74"/>
        <v>165.40892870586822</v>
      </c>
      <c r="C144" s="31">
        <f t="shared" ca="1" si="75"/>
        <v>168.12631486195195</v>
      </c>
      <c r="D144" s="32">
        <f t="shared" ca="1" si="73"/>
        <v>2.7173861560837338</v>
      </c>
      <c r="E144" s="13"/>
      <c r="N144" s="27"/>
      <c r="O144" s="26"/>
      <c r="P144" s="26"/>
      <c r="Q144" s="26"/>
    </row>
    <row r="145" spans="2:17" x14ac:dyDescent="0.25">
      <c r="B145" s="31">
        <f t="shared" ca="1" si="74"/>
        <v>166.13795079243636</v>
      </c>
      <c r="C145" s="31">
        <f t="shared" ca="1" si="75"/>
        <v>168.8103658849642</v>
      </c>
      <c r="D145" s="32">
        <f t="shared" ca="1" si="73"/>
        <v>2.6724150925278423</v>
      </c>
      <c r="E145" s="13"/>
      <c r="N145" s="27"/>
      <c r="O145" s="26"/>
      <c r="P145" s="26"/>
      <c r="Q145" s="26"/>
    </row>
    <row r="146" spans="2:17" x14ac:dyDescent="0.25">
      <c r="B146" s="31">
        <f t="shared" ca="1" si="74"/>
        <v>164.09209899438477</v>
      </c>
      <c r="C146" s="31">
        <f t="shared" ca="1" si="75"/>
        <v>166.24777946436112</v>
      </c>
      <c r="D146" s="32">
        <f t="shared" ca="1" si="73"/>
        <v>2.1556804699763461</v>
      </c>
      <c r="E146" s="13"/>
      <c r="N146" s="27"/>
      <c r="O146" s="26"/>
      <c r="P146" s="26"/>
      <c r="Q146" s="26"/>
    </row>
    <row r="147" spans="2:17" x14ac:dyDescent="0.25">
      <c r="B147" s="31">
        <f t="shared" ca="1" si="74"/>
        <v>165.56019381096075</v>
      </c>
      <c r="C147" s="31">
        <f t="shared" ca="1" si="75"/>
        <v>166.74307923510466</v>
      </c>
      <c r="D147" s="32">
        <f t="shared" ca="1" si="73"/>
        <v>1.1828854241439046</v>
      </c>
      <c r="E147" s="13"/>
      <c r="N147" s="27"/>
      <c r="O147" s="26"/>
      <c r="P147" s="26"/>
      <c r="Q147" s="26"/>
    </row>
    <row r="148" spans="2:17" x14ac:dyDescent="0.25">
      <c r="B148" s="31">
        <f t="shared" ca="1" si="74"/>
        <v>165.01636979274241</v>
      </c>
      <c r="C148" s="31">
        <f t="shared" ca="1" si="75"/>
        <v>168.30347252068688</v>
      </c>
      <c r="D148" s="32">
        <f t="shared" ca="1" si="73"/>
        <v>3.2871027279444718</v>
      </c>
      <c r="E148" s="13"/>
      <c r="N148" s="27"/>
      <c r="O148" s="26"/>
      <c r="P148" s="26"/>
      <c r="Q148" s="26"/>
    </row>
    <row r="149" spans="2:17" x14ac:dyDescent="0.25">
      <c r="B149" s="31">
        <f t="shared" ca="1" si="74"/>
        <v>166.56106065212444</v>
      </c>
      <c r="C149" s="31">
        <f t="shared" ca="1" si="75"/>
        <v>165.40484471804297</v>
      </c>
      <c r="D149" s="32">
        <f t="shared" ca="1" si="73"/>
        <v>-1.1562159340814731</v>
      </c>
      <c r="E149" s="13"/>
      <c r="N149" s="36" t="s">
        <v>18</v>
      </c>
      <c r="O149" s="37">
        <f t="shared" ref="O149" ca="1" si="82">AVERAGE(B149:B154)</f>
        <v>165.71415543149226</v>
      </c>
      <c r="P149" s="37">
        <f t="shared" ref="P149" ca="1" si="83">AVERAGE(C149:C158)</f>
        <v>167.82169442357571</v>
      </c>
      <c r="Q149" s="37">
        <f t="shared" ref="Q149" ca="1" si="84">P149-O149</f>
        <v>2.1075389920834482</v>
      </c>
    </row>
    <row r="150" spans="2:17" x14ac:dyDescent="0.25">
      <c r="B150" s="31">
        <f t="shared" ca="1" si="74"/>
        <v>166.44967839043068</v>
      </c>
      <c r="C150" s="31">
        <f t="shared" ca="1" si="75"/>
        <v>169.20041609190804</v>
      </c>
      <c r="D150" s="32">
        <f t="shared" ca="1" si="73"/>
        <v>2.7507377014773624</v>
      </c>
      <c r="E150" s="13"/>
      <c r="N150" s="27"/>
      <c r="O150" s="26"/>
      <c r="P150" s="26"/>
      <c r="Q150" s="26"/>
    </row>
    <row r="151" spans="2:17" x14ac:dyDescent="0.25">
      <c r="B151" s="31">
        <f t="shared" ca="1" si="74"/>
        <v>165.69420963398906</v>
      </c>
      <c r="C151" s="31">
        <f t="shared" ca="1" si="75"/>
        <v>168.38567812567098</v>
      </c>
      <c r="D151" s="32">
        <f t="shared" ca="1" si="73"/>
        <v>2.6914684916819169</v>
      </c>
      <c r="E151" s="13"/>
      <c r="N151" s="27"/>
      <c r="O151" s="26"/>
      <c r="P151" s="26"/>
      <c r="Q151" s="26"/>
    </row>
    <row r="152" spans="2:17" x14ac:dyDescent="0.25">
      <c r="B152" s="31">
        <f t="shared" ca="1" si="74"/>
        <v>164.35564496644548</v>
      </c>
      <c r="C152" s="31">
        <f t="shared" ca="1" si="75"/>
        <v>166.82782375392844</v>
      </c>
      <c r="D152" s="32">
        <f t="shared" ca="1" si="73"/>
        <v>2.4721787874829602</v>
      </c>
      <c r="E152" s="13"/>
      <c r="N152" s="27"/>
      <c r="O152" s="26"/>
      <c r="P152" s="26"/>
      <c r="Q152" s="26"/>
    </row>
    <row r="153" spans="2:17" x14ac:dyDescent="0.25">
      <c r="B153" s="31">
        <f t="shared" ca="1" si="74"/>
        <v>165.34328556603489</v>
      </c>
      <c r="C153" s="31">
        <f t="shared" ca="1" si="75"/>
        <v>166.94423118668269</v>
      </c>
      <c r="D153" s="32">
        <f t="shared" ca="1" si="73"/>
        <v>1.6009456206477921</v>
      </c>
      <c r="E153" s="13"/>
      <c r="N153" s="27"/>
      <c r="O153" s="26"/>
      <c r="P153" s="26"/>
      <c r="Q153" s="26"/>
    </row>
    <row r="154" spans="2:17" x14ac:dyDescent="0.25">
      <c r="B154" s="31">
        <f t="shared" ca="1" si="74"/>
        <v>165.88105337992897</v>
      </c>
      <c r="C154" s="31">
        <f t="shared" ca="1" si="75"/>
        <v>169.74056557148523</v>
      </c>
      <c r="D154" s="32">
        <f t="shared" ca="1" si="73"/>
        <v>3.8595121915562629</v>
      </c>
      <c r="E154" s="13"/>
      <c r="N154" s="27"/>
      <c r="O154" s="26"/>
      <c r="P154" s="26"/>
      <c r="Q154" s="26"/>
    </row>
    <row r="155" spans="2:17" x14ac:dyDescent="0.25">
      <c r="B155" s="31">
        <f t="shared" ca="1" si="74"/>
        <v>164.4496318885746</v>
      </c>
      <c r="C155" s="31">
        <f t="shared" ca="1" si="75"/>
        <v>169.72688661507001</v>
      </c>
      <c r="D155" s="32">
        <f t="shared" ca="1" si="73"/>
        <v>5.2772547264954142</v>
      </c>
      <c r="E155" s="13"/>
      <c r="N155" s="36" t="s">
        <v>18</v>
      </c>
      <c r="O155" s="37">
        <f t="shared" ref="O155" ca="1" si="85">AVERAGE(B155:B160)</f>
        <v>165.6273940421477</v>
      </c>
      <c r="P155" s="37">
        <f t="shared" ref="P155" ca="1" si="86">AVERAGE(C155:C164)</f>
        <v>167.68268280697765</v>
      </c>
      <c r="Q155" s="37">
        <f t="shared" ref="Q155" ca="1" si="87">P155-O155</f>
        <v>2.0552887648299532</v>
      </c>
    </row>
    <row r="156" spans="2:17" x14ac:dyDescent="0.25">
      <c r="B156" s="31">
        <f t="shared" ca="1" si="74"/>
        <v>165.88052519091968</v>
      </c>
      <c r="C156" s="31">
        <f t="shared" ca="1" si="75"/>
        <v>166.97174072795175</v>
      </c>
      <c r="D156" s="32">
        <f t="shared" ca="1" si="73"/>
        <v>1.0912155370320704</v>
      </c>
      <c r="E156" s="13"/>
      <c r="N156" s="27"/>
      <c r="O156" s="26"/>
      <c r="P156" s="26"/>
      <c r="Q156" s="26"/>
    </row>
    <row r="157" spans="2:17" x14ac:dyDescent="0.25">
      <c r="B157" s="31">
        <f t="shared" ca="1" si="74"/>
        <v>166.50914488344057</v>
      </c>
      <c r="C157" s="31">
        <f t="shared" ca="1" si="75"/>
        <v>167.9021049115828</v>
      </c>
      <c r="D157" s="32">
        <f t="shared" ca="1" si="73"/>
        <v>1.3929600281422267</v>
      </c>
      <c r="E157" s="13"/>
      <c r="N157" s="27"/>
      <c r="O157" s="26"/>
      <c r="P157" s="26"/>
      <c r="Q157" s="26"/>
    </row>
    <row r="158" spans="2:17" x14ac:dyDescent="0.25">
      <c r="B158" s="31">
        <f t="shared" ca="1" si="74"/>
        <v>166.39391065533283</v>
      </c>
      <c r="C158" s="31">
        <f t="shared" ca="1" si="75"/>
        <v>167.11265253343413</v>
      </c>
      <c r="D158" s="32">
        <f t="shared" ca="1" si="73"/>
        <v>0.71874187810129797</v>
      </c>
      <c r="E158" s="13"/>
      <c r="N158" s="27"/>
      <c r="O158" s="26"/>
      <c r="P158" s="26"/>
      <c r="Q158" s="26"/>
    </row>
    <row r="159" spans="2:17" x14ac:dyDescent="0.25">
      <c r="B159" s="31">
        <f t="shared" ca="1" si="74"/>
        <v>164.85757433800401</v>
      </c>
      <c r="C159" s="31">
        <f t="shared" ca="1" si="75"/>
        <v>166.92708498649972</v>
      </c>
      <c r="D159" s="32">
        <f t="shared" ca="1" si="73"/>
        <v>2.069510648495708</v>
      </c>
      <c r="E159" s="13"/>
      <c r="N159" s="27"/>
      <c r="O159" s="26"/>
      <c r="P159" s="26"/>
      <c r="Q159" s="26"/>
    </row>
    <row r="160" spans="2:17" x14ac:dyDescent="0.25">
      <c r="B160" s="31">
        <f t="shared" ca="1" si="74"/>
        <v>165.67357729661447</v>
      </c>
      <c r="C160" s="31">
        <f t="shared" ca="1" si="75"/>
        <v>166.57927545887978</v>
      </c>
      <c r="D160" s="32">
        <f t="shared" ca="1" si="73"/>
        <v>0.90569816226530975</v>
      </c>
      <c r="E160" s="13"/>
      <c r="N160" s="27"/>
      <c r="O160" s="26"/>
      <c r="P160" s="26"/>
      <c r="Q160" s="26"/>
    </row>
    <row r="161" spans="2:17" x14ac:dyDescent="0.25">
      <c r="B161" s="31">
        <f t="shared" ca="1" si="74"/>
        <v>165.85658023543118</v>
      </c>
      <c r="C161" s="31">
        <f t="shared" ca="1" si="75"/>
        <v>167.46148335591243</v>
      </c>
      <c r="D161" s="32">
        <f t="shared" ca="1" si="73"/>
        <v>1.6049031204812536</v>
      </c>
      <c r="E161" s="13"/>
      <c r="N161" s="36" t="s">
        <v>18</v>
      </c>
      <c r="O161" s="37">
        <f t="shared" ref="O161" ca="1" si="88">AVERAGE(B161:B166)</f>
        <v>165.47575053888974</v>
      </c>
      <c r="P161" s="37">
        <f t="shared" ref="P161" ca="1" si="89">AVERAGE(C161:C170)</f>
        <v>167.88842645970334</v>
      </c>
      <c r="Q161" s="37">
        <f t="shared" ref="Q161" ca="1" si="90">P161-O161</f>
        <v>2.4126759208135979</v>
      </c>
    </row>
    <row r="162" spans="2:17" x14ac:dyDescent="0.25">
      <c r="B162" s="31">
        <f t="shared" ca="1" si="74"/>
        <v>165.27744915909619</v>
      </c>
      <c r="C162" s="31">
        <f t="shared" ca="1" si="75"/>
        <v>167.82066190853956</v>
      </c>
      <c r="D162" s="32">
        <f t="shared" ca="1" si="73"/>
        <v>2.5432127494433701</v>
      </c>
      <c r="E162" s="13"/>
      <c r="N162" s="27"/>
      <c r="O162" s="26"/>
      <c r="P162" s="26"/>
      <c r="Q162" s="26"/>
    </row>
    <row r="163" spans="2:17" x14ac:dyDescent="0.25">
      <c r="B163" s="31">
        <f t="shared" ca="1" si="74"/>
        <v>163.60314355253843</v>
      </c>
      <c r="C163" s="31">
        <f t="shared" ca="1" si="75"/>
        <v>168.41829559754436</v>
      </c>
      <c r="D163" s="32">
        <f t="shared" ca="1" si="73"/>
        <v>4.8151520450059309</v>
      </c>
      <c r="E163" s="13"/>
      <c r="N163" s="27"/>
      <c r="O163" s="26"/>
      <c r="P163" s="26"/>
      <c r="Q163" s="26"/>
    </row>
    <row r="164" spans="2:17" x14ac:dyDescent="0.25">
      <c r="B164" s="31">
        <f t="shared" ca="1" si="74"/>
        <v>166.25051746552836</v>
      </c>
      <c r="C164" s="31">
        <f t="shared" ca="1" si="75"/>
        <v>167.90664197436229</v>
      </c>
      <c r="D164" s="32">
        <f t="shared" ca="1" si="73"/>
        <v>1.6561245088339263</v>
      </c>
      <c r="E164" s="13"/>
      <c r="N164" s="27"/>
      <c r="O164" s="26"/>
      <c r="P164" s="26"/>
      <c r="Q164" s="26"/>
    </row>
    <row r="165" spans="2:17" x14ac:dyDescent="0.25">
      <c r="B165" s="31">
        <f t="shared" ca="1" si="74"/>
        <v>165.31133989563287</v>
      </c>
      <c r="C165" s="31">
        <f t="shared" ca="1" si="75"/>
        <v>169.09828657543471</v>
      </c>
      <c r="D165" s="32">
        <f t="shared" ref="D165:D196" ca="1" si="91">C165-B165</f>
        <v>3.7869466798018436</v>
      </c>
      <c r="E165" s="13"/>
      <c r="N165" s="27"/>
      <c r="O165" s="26"/>
      <c r="P165" s="26"/>
      <c r="Q165" s="26"/>
    </row>
    <row r="166" spans="2:17" x14ac:dyDescent="0.25">
      <c r="B166" s="31">
        <f t="shared" ca="1" si="74"/>
        <v>166.55547292511147</v>
      </c>
      <c r="C166" s="31">
        <f t="shared" ca="1" si="75"/>
        <v>167.18208043237968</v>
      </c>
      <c r="D166" s="32">
        <f t="shared" ca="1" si="91"/>
        <v>0.62660750726820424</v>
      </c>
      <c r="E166" s="13"/>
      <c r="N166" s="27"/>
      <c r="O166" s="26"/>
      <c r="P166" s="26"/>
      <c r="Q166" s="26"/>
    </row>
    <row r="167" spans="2:17" x14ac:dyDescent="0.25">
      <c r="B167" s="31">
        <f t="shared" ca="1" si="74"/>
        <v>166.00447829969764</v>
      </c>
      <c r="C167" s="31">
        <f t="shared" ca="1" si="75"/>
        <v>169.46946589619904</v>
      </c>
      <c r="D167" s="32">
        <f t="shared" ca="1" si="91"/>
        <v>3.4649875965014019</v>
      </c>
      <c r="E167" s="13"/>
      <c r="N167" s="36" t="s">
        <v>18</v>
      </c>
      <c r="O167" s="37">
        <f t="shared" ref="O167" ca="1" si="92">AVERAGE(B167:B172)</f>
        <v>165.81498828945888</v>
      </c>
      <c r="P167" s="37">
        <f t="shared" ref="P167" ca="1" si="93">AVERAGE(C167:C176)</f>
        <v>168.21602837782569</v>
      </c>
      <c r="Q167" s="37">
        <f t="shared" ref="Q167" ca="1" si="94">P167-O167</f>
        <v>2.4010400883668126</v>
      </c>
    </row>
    <row r="168" spans="2:17" x14ac:dyDescent="0.25">
      <c r="B168" s="31">
        <f t="shared" ca="1" si="74"/>
        <v>166.47476830747985</v>
      </c>
      <c r="C168" s="31">
        <f t="shared" ca="1" si="75"/>
        <v>167.36975451227593</v>
      </c>
      <c r="D168" s="32">
        <f t="shared" ca="1" si="91"/>
        <v>0.89498620479608348</v>
      </c>
      <c r="E168" s="13"/>
      <c r="N168" s="27"/>
      <c r="O168" s="26"/>
      <c r="P168" s="26"/>
      <c r="Q168" s="26"/>
    </row>
    <row r="169" spans="2:17" x14ac:dyDescent="0.25">
      <c r="B169" s="31">
        <f t="shared" ca="1" si="74"/>
        <v>164.51435612299593</v>
      </c>
      <c r="C169" s="31">
        <f t="shared" ca="1" si="75"/>
        <v>167.18524473713532</v>
      </c>
      <c r="D169" s="32">
        <f t="shared" ca="1" si="91"/>
        <v>2.6708886141393862</v>
      </c>
      <c r="E169" s="13"/>
      <c r="N169" s="27"/>
      <c r="O169" s="26"/>
      <c r="P169" s="26"/>
      <c r="Q169" s="26"/>
    </row>
    <row r="170" spans="2:17" x14ac:dyDescent="0.25">
      <c r="B170" s="31">
        <f t="shared" ca="1" si="74"/>
        <v>166.55166892238341</v>
      </c>
      <c r="C170" s="31">
        <f t="shared" ca="1" si="75"/>
        <v>166.97234960724995</v>
      </c>
      <c r="D170" s="32">
        <f t="shared" ca="1" si="91"/>
        <v>0.42068068486653942</v>
      </c>
      <c r="E170" s="13"/>
      <c r="N170" s="27"/>
      <c r="O170" s="26"/>
      <c r="P170" s="26"/>
      <c r="Q170" s="26"/>
    </row>
    <row r="171" spans="2:17" x14ac:dyDescent="0.25">
      <c r="B171" s="31">
        <f t="shared" ca="1" si="74"/>
        <v>165.87410417308118</v>
      </c>
      <c r="C171" s="31">
        <f t="shared" ca="1" si="75"/>
        <v>165.90413351669898</v>
      </c>
      <c r="D171" s="32">
        <f t="shared" ca="1" si="91"/>
        <v>3.0029343617798077E-2</v>
      </c>
      <c r="E171" s="13"/>
      <c r="N171" s="27"/>
      <c r="O171" s="26"/>
      <c r="P171" s="26"/>
      <c r="Q171" s="26"/>
    </row>
    <row r="172" spans="2:17" x14ac:dyDescent="0.25">
      <c r="B172" s="31">
        <f t="shared" ca="1" si="74"/>
        <v>165.4705539111153</v>
      </c>
      <c r="C172" s="31">
        <f t="shared" ca="1" si="75"/>
        <v>167.86005351364801</v>
      </c>
      <c r="D172" s="32">
        <f t="shared" ca="1" si="91"/>
        <v>2.3894996025327089</v>
      </c>
      <c r="E172" s="13"/>
      <c r="N172" s="27"/>
      <c r="O172" s="26"/>
      <c r="P172" s="26"/>
      <c r="Q172" s="26"/>
    </row>
    <row r="173" spans="2:17" x14ac:dyDescent="0.25">
      <c r="B173" s="31">
        <f t="shared" ca="1" si="74"/>
        <v>166.73018117061736</v>
      </c>
      <c r="C173" s="31">
        <f t="shared" ca="1" si="75"/>
        <v>169.90224787207674</v>
      </c>
      <c r="D173" s="32">
        <f t="shared" ca="1" si="91"/>
        <v>3.1720667014593857</v>
      </c>
      <c r="E173" s="13"/>
      <c r="N173" s="36" t="s">
        <v>18</v>
      </c>
      <c r="O173" s="37">
        <f t="shared" ref="O173" ca="1" si="95">AVERAGE(B173:B178)</f>
        <v>165.32911871177058</v>
      </c>
      <c r="P173" s="37">
        <f t="shared" ref="P173" ca="1" si="96">AVERAGE(C173:C182)</f>
        <v>168.15564832808491</v>
      </c>
      <c r="Q173" s="37">
        <f t="shared" ref="Q173" ca="1" si="97">P173-O173</f>
        <v>2.8265296163143319</v>
      </c>
    </row>
    <row r="174" spans="2:17" x14ac:dyDescent="0.25">
      <c r="B174" s="31">
        <f t="shared" ca="1" si="74"/>
        <v>164.48355916112135</v>
      </c>
      <c r="C174" s="31">
        <f t="shared" ca="1" si="75"/>
        <v>169.28479852931403</v>
      </c>
      <c r="D174" s="32">
        <f t="shared" ca="1" si="91"/>
        <v>4.8012393681926824</v>
      </c>
      <c r="E174" s="13"/>
      <c r="N174" s="27"/>
      <c r="O174" s="26"/>
      <c r="P174" s="26"/>
      <c r="Q174" s="26"/>
    </row>
    <row r="175" spans="2:17" x14ac:dyDescent="0.25">
      <c r="B175" s="31">
        <f t="shared" ca="1" si="74"/>
        <v>165.70951366267641</v>
      </c>
      <c r="C175" s="31">
        <f t="shared" ca="1" si="75"/>
        <v>169.00491585440702</v>
      </c>
      <c r="D175" s="32">
        <f t="shared" ca="1" si="91"/>
        <v>3.2954021917306022</v>
      </c>
      <c r="E175" s="13"/>
      <c r="N175" s="27"/>
      <c r="O175" s="26"/>
      <c r="P175" s="26"/>
      <c r="Q175" s="26"/>
    </row>
    <row r="176" spans="2:17" x14ac:dyDescent="0.25">
      <c r="B176" s="31">
        <f t="shared" ca="1" si="74"/>
        <v>165.38269293798419</v>
      </c>
      <c r="C176" s="31">
        <f t="shared" ca="1" si="75"/>
        <v>169.20731973925186</v>
      </c>
      <c r="D176" s="32">
        <f t="shared" ca="1" si="91"/>
        <v>3.8246268012676694</v>
      </c>
      <c r="E176" s="13"/>
      <c r="N176" s="27"/>
      <c r="O176" s="26"/>
      <c r="P176" s="26"/>
      <c r="Q176" s="26"/>
    </row>
    <row r="177" spans="2:17" x14ac:dyDescent="0.25">
      <c r="B177" s="31">
        <f t="shared" ca="1" si="74"/>
        <v>163.87369635592927</v>
      </c>
      <c r="C177" s="31">
        <f t="shared" ca="1" si="75"/>
        <v>167.29734587927129</v>
      </c>
      <c r="D177" s="32">
        <f t="shared" ca="1" si="91"/>
        <v>3.4236495233420214</v>
      </c>
      <c r="E177" s="13"/>
      <c r="N177" s="27"/>
      <c r="O177" s="26"/>
      <c r="P177" s="26"/>
      <c r="Q177" s="26"/>
    </row>
    <row r="178" spans="2:17" x14ac:dyDescent="0.25">
      <c r="B178" s="31">
        <f t="shared" ca="1" si="74"/>
        <v>165.79506898229488</v>
      </c>
      <c r="C178" s="31">
        <f t="shared" ca="1" si="75"/>
        <v>167.45875599000604</v>
      </c>
      <c r="D178" s="32">
        <f t="shared" ca="1" si="91"/>
        <v>1.663687007711161</v>
      </c>
      <c r="E178" s="13"/>
      <c r="N178" s="27"/>
      <c r="O178" s="26"/>
      <c r="P178" s="26"/>
      <c r="Q178" s="26"/>
    </row>
    <row r="179" spans="2:17" x14ac:dyDescent="0.25">
      <c r="B179" s="31">
        <f t="shared" ca="1" si="74"/>
        <v>166.17774535617986</v>
      </c>
      <c r="C179" s="31">
        <f t="shared" ca="1" si="75"/>
        <v>167.22465575927271</v>
      </c>
      <c r="D179" s="32">
        <f t="shared" ca="1" si="91"/>
        <v>1.046910403092852</v>
      </c>
      <c r="E179" s="13"/>
      <c r="N179" s="36" t="s">
        <v>18</v>
      </c>
      <c r="O179" s="37">
        <f t="shared" ref="O179" ca="1" si="98">AVERAGE(B179:B184)</f>
        <v>165.53516737609428</v>
      </c>
      <c r="P179" s="37">
        <f t="shared" ref="P179" ca="1" si="99">AVERAGE(C179:C188)</f>
        <v>167.8622284234844</v>
      </c>
      <c r="Q179" s="37">
        <f t="shared" ref="Q179" ca="1" si="100">P179-O179</f>
        <v>2.3270610473901172</v>
      </c>
    </row>
    <row r="180" spans="2:17" x14ac:dyDescent="0.25">
      <c r="B180" s="31">
        <f t="shared" ca="1" si="74"/>
        <v>166.54115215173604</v>
      </c>
      <c r="C180" s="31">
        <f t="shared" ca="1" si="75"/>
        <v>167.78688301679315</v>
      </c>
      <c r="D180" s="32">
        <f t="shared" ca="1" si="91"/>
        <v>1.2457308650571122</v>
      </c>
      <c r="E180" s="13"/>
      <c r="N180" s="27"/>
      <c r="O180" s="26"/>
      <c r="P180" s="26"/>
      <c r="Q180" s="26"/>
    </row>
    <row r="181" spans="2:17" x14ac:dyDescent="0.25">
      <c r="B181" s="31">
        <f t="shared" ca="1" si="74"/>
        <v>164.61850199720428</v>
      </c>
      <c r="C181" s="31">
        <f t="shared" ca="1" si="75"/>
        <v>166.88577029810185</v>
      </c>
      <c r="D181" s="32">
        <f t="shared" ca="1" si="91"/>
        <v>2.2672683008975696</v>
      </c>
      <c r="E181" s="13"/>
      <c r="N181" s="27"/>
      <c r="O181" s="26"/>
      <c r="P181" s="26"/>
      <c r="Q181" s="26"/>
    </row>
    <row r="182" spans="2:17" x14ac:dyDescent="0.25">
      <c r="B182" s="31">
        <f t="shared" ca="1" si="74"/>
        <v>165.68116325339909</v>
      </c>
      <c r="C182" s="31">
        <f t="shared" ca="1" si="75"/>
        <v>167.50379034235456</v>
      </c>
      <c r="D182" s="32">
        <f t="shared" ca="1" si="91"/>
        <v>1.8226270889554712</v>
      </c>
      <c r="E182" s="13"/>
      <c r="N182" s="27"/>
      <c r="O182" s="26"/>
      <c r="P182" s="26"/>
      <c r="Q182" s="26"/>
    </row>
    <row r="183" spans="2:17" x14ac:dyDescent="0.25">
      <c r="B183" s="31">
        <f t="shared" ca="1" si="74"/>
        <v>165.50010255605093</v>
      </c>
      <c r="C183" s="31">
        <f t="shared" ca="1" si="75"/>
        <v>168.72518255408804</v>
      </c>
      <c r="D183" s="32">
        <f t="shared" ca="1" si="91"/>
        <v>3.2250799980371028</v>
      </c>
      <c r="E183" s="13"/>
      <c r="N183" s="27"/>
      <c r="O183" s="26"/>
      <c r="P183" s="26"/>
      <c r="Q183" s="26"/>
    </row>
    <row r="184" spans="2:17" x14ac:dyDescent="0.25">
      <c r="B184" s="31">
        <f t="shared" ca="1" si="74"/>
        <v>164.69233894199562</v>
      </c>
      <c r="C184" s="31">
        <f t="shared" ca="1" si="75"/>
        <v>168.56378696101513</v>
      </c>
      <c r="D184" s="32">
        <f t="shared" ca="1" si="91"/>
        <v>3.8714480190195104</v>
      </c>
      <c r="E184" s="13"/>
      <c r="N184" s="27"/>
      <c r="O184" s="26"/>
      <c r="P184" s="26"/>
      <c r="Q184" s="26"/>
    </row>
    <row r="185" spans="2:17" x14ac:dyDescent="0.25">
      <c r="B185" s="31">
        <f t="shared" ca="1" si="74"/>
        <v>166.08965245986096</v>
      </c>
      <c r="C185" s="31">
        <f t="shared" ca="1" si="75"/>
        <v>168.65958972001107</v>
      </c>
      <c r="D185" s="32">
        <f t="shared" ca="1" si="91"/>
        <v>2.5699372601501125</v>
      </c>
      <c r="E185" s="13"/>
      <c r="N185" s="36" t="s">
        <v>18</v>
      </c>
      <c r="O185" s="37">
        <f t="shared" ref="O185" ca="1" si="101">AVERAGE(B185:B190)</f>
        <v>165.38863276144866</v>
      </c>
      <c r="P185" s="37">
        <f t="shared" ref="P185" ca="1" si="102">AVERAGE(C185:C194)</f>
        <v>167.95762538784413</v>
      </c>
      <c r="Q185" s="37">
        <f t="shared" ref="Q185" ca="1" si="103">P185-O185</f>
        <v>2.5689926263954703</v>
      </c>
    </row>
    <row r="186" spans="2:17" x14ac:dyDescent="0.25">
      <c r="B186" s="31">
        <f t="shared" ca="1" si="74"/>
        <v>164.70541593238156</v>
      </c>
      <c r="C186" s="31">
        <f t="shared" ca="1" si="75"/>
        <v>166.52771770541821</v>
      </c>
      <c r="D186" s="32">
        <f t="shared" ca="1" si="91"/>
        <v>1.8223017730366564</v>
      </c>
      <c r="E186" s="13"/>
      <c r="N186" s="27"/>
      <c r="O186" s="26"/>
      <c r="P186" s="26"/>
      <c r="Q186" s="26"/>
    </row>
    <row r="187" spans="2:17" x14ac:dyDescent="0.25">
      <c r="B187" s="31">
        <f t="shared" ca="1" si="74"/>
        <v>165.43935891605739</v>
      </c>
      <c r="C187" s="31">
        <f t="shared" ca="1" si="75"/>
        <v>167.12305263367182</v>
      </c>
      <c r="D187" s="32">
        <f t="shared" ca="1" si="91"/>
        <v>1.6836937176144318</v>
      </c>
      <c r="E187" s="13"/>
      <c r="N187" s="27"/>
      <c r="O187" s="26"/>
      <c r="P187" s="26"/>
      <c r="Q187" s="26"/>
    </row>
    <row r="188" spans="2:17" x14ac:dyDescent="0.25">
      <c r="B188" s="31">
        <f t="shared" ca="1" si="74"/>
        <v>166.00506062581823</v>
      </c>
      <c r="C188" s="31">
        <f t="shared" ca="1" si="75"/>
        <v>169.62185524411726</v>
      </c>
      <c r="D188" s="32">
        <f t="shared" ca="1" si="91"/>
        <v>3.6167946182990249</v>
      </c>
      <c r="E188" s="13"/>
      <c r="N188" s="27"/>
      <c r="O188" s="26"/>
      <c r="P188" s="26"/>
      <c r="Q188" s="26"/>
    </row>
    <row r="189" spans="2:17" x14ac:dyDescent="0.25">
      <c r="B189" s="31">
        <f t="shared" ca="1" si="74"/>
        <v>165.62448121229494</v>
      </c>
      <c r="C189" s="31">
        <f t="shared" ca="1" si="75"/>
        <v>166.02666449698913</v>
      </c>
      <c r="D189" s="32">
        <f t="shared" ca="1" si="91"/>
        <v>0.40218328469418907</v>
      </c>
      <c r="E189" s="13"/>
      <c r="N189" s="27"/>
      <c r="O189" s="26"/>
      <c r="P189" s="26"/>
      <c r="Q189" s="26"/>
    </row>
    <row r="190" spans="2:17" x14ac:dyDescent="0.25">
      <c r="B190" s="31">
        <f t="shared" ca="1" si="74"/>
        <v>164.46782742227882</v>
      </c>
      <c r="C190" s="31">
        <f t="shared" ca="1" si="75"/>
        <v>170.81268521677055</v>
      </c>
      <c r="D190" s="32">
        <f t="shared" ca="1" si="91"/>
        <v>6.3448577944917304</v>
      </c>
      <c r="E190" s="13"/>
      <c r="N190" s="27"/>
      <c r="O190" s="26"/>
      <c r="P190" s="26"/>
      <c r="Q190" s="26"/>
    </row>
    <row r="191" spans="2:17" x14ac:dyDescent="0.25">
      <c r="B191" s="31">
        <f t="shared" ca="1" si="74"/>
        <v>166.75118742709077</v>
      </c>
      <c r="C191" s="31">
        <f t="shared" ca="1" si="75"/>
        <v>169.66269551182288</v>
      </c>
      <c r="D191" s="32">
        <f t="shared" ca="1" si="91"/>
        <v>2.9115080847321053</v>
      </c>
      <c r="E191" s="13"/>
      <c r="N191" s="36" t="s">
        <v>18</v>
      </c>
      <c r="O191" s="37">
        <f t="shared" ref="O191" ca="1" si="104">AVERAGE(B191:B196)</f>
        <v>165.39191062566704</v>
      </c>
      <c r="P191" s="37">
        <f t="shared" ref="P191" ca="1" si="105">AVERAGE(C191:C200)</f>
        <v>167.58637293598042</v>
      </c>
      <c r="Q191" s="37">
        <f t="shared" ref="Q191" ca="1" si="106">P191-O191</f>
        <v>2.1944623103133836</v>
      </c>
    </row>
    <row r="192" spans="2:17" x14ac:dyDescent="0.25">
      <c r="B192" s="31">
        <f t="shared" ca="1" si="74"/>
        <v>164.95562471238415</v>
      </c>
      <c r="C192" s="31">
        <f t="shared" ca="1" si="75"/>
        <v>166.47650098201379</v>
      </c>
      <c r="D192" s="32">
        <f t="shared" ca="1" si="91"/>
        <v>1.520876269629639</v>
      </c>
      <c r="E192" s="13"/>
      <c r="N192" s="27"/>
      <c r="O192" s="26"/>
      <c r="P192" s="26"/>
      <c r="Q192" s="26"/>
    </row>
    <row r="193" spans="2:17" x14ac:dyDescent="0.25">
      <c r="B193" s="31">
        <f t="shared" ca="1" si="74"/>
        <v>164.83580506725397</v>
      </c>
      <c r="C193" s="31">
        <f t="shared" ca="1" si="75"/>
        <v>165.96286462499467</v>
      </c>
      <c r="D193" s="32">
        <f t="shared" ca="1" si="91"/>
        <v>1.1270595577406937</v>
      </c>
      <c r="E193" s="13"/>
      <c r="N193" s="27"/>
      <c r="O193" s="26"/>
      <c r="P193" s="26"/>
      <c r="Q193" s="26"/>
    </row>
    <row r="194" spans="2:17" x14ac:dyDescent="0.25">
      <c r="B194" s="31">
        <f t="shared" ca="1" si="74"/>
        <v>165.30176943012211</v>
      </c>
      <c r="C194" s="31">
        <f t="shared" ca="1" si="75"/>
        <v>168.70262774263202</v>
      </c>
      <c r="D194" s="32">
        <f t="shared" ca="1" si="91"/>
        <v>3.4008583125099108</v>
      </c>
      <c r="E194" s="13"/>
      <c r="N194" s="27"/>
      <c r="O194" s="26"/>
      <c r="P194" s="26"/>
      <c r="Q194" s="26"/>
    </row>
    <row r="195" spans="2:17" x14ac:dyDescent="0.25">
      <c r="B195" s="31">
        <f t="shared" ca="1" si="74"/>
        <v>165.49197317301488</v>
      </c>
      <c r="C195" s="31">
        <f t="shared" ca="1" si="75"/>
        <v>169.06919334452368</v>
      </c>
      <c r="D195" s="32">
        <f t="shared" ca="1" si="91"/>
        <v>3.5772201715087988</v>
      </c>
      <c r="E195" s="13"/>
      <c r="N195" s="27"/>
      <c r="O195" s="26"/>
      <c r="P195" s="26"/>
      <c r="Q195" s="26"/>
    </row>
    <row r="196" spans="2:17" x14ac:dyDescent="0.25">
      <c r="B196" s="31">
        <f t="shared" ca="1" si="74"/>
        <v>165.01510394413631</v>
      </c>
      <c r="C196" s="31">
        <f t="shared" ca="1" si="75"/>
        <v>168.39853142479302</v>
      </c>
      <c r="D196" s="32">
        <f t="shared" ca="1" si="91"/>
        <v>3.3834274806567066</v>
      </c>
      <c r="E196" s="13"/>
      <c r="N196" s="27"/>
      <c r="O196" s="26"/>
      <c r="P196" s="26"/>
      <c r="Q196" s="26"/>
    </row>
    <row r="197" spans="2:17" x14ac:dyDescent="0.25">
      <c r="B197" s="31">
        <f t="shared" ca="1" si="74"/>
        <v>164.92161112026136</v>
      </c>
      <c r="C197" s="31">
        <f t="shared" ca="1" si="75"/>
        <v>168.81871323728143</v>
      </c>
      <c r="D197" s="32">
        <f t="shared" ref="D197:D203" ca="1" si="107">C197-B197</f>
        <v>3.8971021170200686</v>
      </c>
      <c r="E197" s="13"/>
      <c r="N197" s="36" t="s">
        <v>18</v>
      </c>
      <c r="O197" s="37">
        <f t="shared" ref="O197" ca="1" si="108">AVERAGE(B197:B202)</f>
        <v>165.5024234476551</v>
      </c>
      <c r="P197" s="37">
        <f t="shared" ref="P197" ca="1" si="109">AVERAGE(C197:C206)</f>
        <v>167.37410593319242</v>
      </c>
      <c r="Q197" s="37">
        <f t="shared" ref="Q197" ca="1" si="110">P197-O197</f>
        <v>1.8716824855373204</v>
      </c>
    </row>
    <row r="198" spans="2:17" x14ac:dyDescent="0.25">
      <c r="B198" s="31">
        <f t="shared" ref="B198:B208" ca="1" si="111">_xlfn.NORM.S.INV(RAND())*$B$4+$B$3</f>
        <v>165.57749156895787</v>
      </c>
      <c r="C198" s="31">
        <f t="shared" ref="C198:C208" ca="1" si="112">_xlfn.NORM.S.INV(RAND())*$C$4+$C$3</f>
        <v>165.64499661602733</v>
      </c>
      <c r="D198" s="32">
        <f t="shared" ca="1" si="107"/>
        <v>6.7505047069460034E-2</v>
      </c>
      <c r="E198" s="13"/>
      <c r="N198" s="27"/>
      <c r="O198" s="26"/>
      <c r="P198" s="26"/>
      <c r="Q198" s="26"/>
    </row>
    <row r="199" spans="2:17" x14ac:dyDescent="0.25">
      <c r="B199" s="31">
        <f t="shared" ca="1" si="111"/>
        <v>165.25123796474037</v>
      </c>
      <c r="C199" s="31">
        <f t="shared" ca="1" si="112"/>
        <v>165.91239605012493</v>
      </c>
      <c r="D199" s="32">
        <f t="shared" ca="1" si="107"/>
        <v>0.66115808538455667</v>
      </c>
      <c r="E199" s="13"/>
      <c r="N199" s="27"/>
      <c r="O199" s="26"/>
      <c r="P199" s="26"/>
      <c r="Q199" s="26"/>
    </row>
    <row r="200" spans="2:17" x14ac:dyDescent="0.25">
      <c r="B200" s="31">
        <f t="shared" ca="1" si="111"/>
        <v>165.70450871056167</v>
      </c>
      <c r="C200" s="31">
        <f t="shared" ca="1" si="112"/>
        <v>167.21520982559062</v>
      </c>
      <c r="D200" s="32">
        <f t="shared" ca="1" si="107"/>
        <v>1.5107011150289509</v>
      </c>
      <c r="E200" s="13"/>
      <c r="N200" s="27"/>
      <c r="O200" s="26"/>
      <c r="P200" s="26"/>
      <c r="Q200" s="26"/>
    </row>
    <row r="201" spans="2:17" x14ac:dyDescent="0.25">
      <c r="B201" s="31">
        <f t="shared" ca="1" si="111"/>
        <v>165.18120204143383</v>
      </c>
      <c r="C201" s="31">
        <f t="shared" ca="1" si="112"/>
        <v>168.09426376763341</v>
      </c>
      <c r="D201" s="32">
        <f t="shared" ca="1" si="107"/>
        <v>2.9130617261995724</v>
      </c>
      <c r="E201" s="13"/>
      <c r="N201" s="27"/>
      <c r="O201" s="26"/>
      <c r="P201" s="26"/>
      <c r="Q201" s="26"/>
    </row>
    <row r="202" spans="2:17" x14ac:dyDescent="0.25">
      <c r="B202" s="31">
        <f t="shared" ca="1" si="111"/>
        <v>166.37848927997555</v>
      </c>
      <c r="C202" s="31">
        <f t="shared" ca="1" si="112"/>
        <v>167.33695687662126</v>
      </c>
      <c r="D202" s="32">
        <f t="shared" ca="1" si="107"/>
        <v>0.95846759664570413</v>
      </c>
      <c r="E202" s="13"/>
      <c r="N202" s="27"/>
      <c r="O202" s="26"/>
      <c r="P202" s="26"/>
      <c r="Q202" s="26"/>
    </row>
    <row r="203" spans="2:17" x14ac:dyDescent="0.25">
      <c r="B203" s="31">
        <f t="shared" ca="1" si="111"/>
        <v>164.67211177344356</v>
      </c>
      <c r="C203" s="31">
        <f t="shared" ca="1" si="112"/>
        <v>168.40363785996746</v>
      </c>
      <c r="D203" s="32">
        <f t="shared" ca="1" si="107"/>
        <v>3.7315260865238997</v>
      </c>
      <c r="E203" s="13"/>
      <c r="N203" s="36" t="s">
        <v>18</v>
      </c>
      <c r="O203" s="37">
        <f t="shared" ref="O203" ca="1" si="113">AVERAGE(B203:B208)</f>
        <v>166.3306795377728</v>
      </c>
      <c r="P203" s="37">
        <f t="shared" ref="P203" ca="1" si="114">AVERAGE(C203:C212)</f>
        <v>167.56139155919536</v>
      </c>
      <c r="Q203" s="37">
        <f t="shared" ref="Q203" ca="1" si="115">P203-O203</f>
        <v>1.230712021422562</v>
      </c>
    </row>
    <row r="204" spans="2:17" x14ac:dyDescent="0.25">
      <c r="B204" s="31">
        <f t="shared" ca="1" si="111"/>
        <v>167.37170268054882</v>
      </c>
      <c r="C204" s="31">
        <f t="shared" ca="1" si="112"/>
        <v>167.53942946787475</v>
      </c>
      <c r="D204" s="32">
        <f t="shared" ref="D204:D205" ca="1" si="116">C204-B204</f>
        <v>0.16772678732593249</v>
      </c>
      <c r="N204" s="27"/>
      <c r="O204" s="26"/>
      <c r="P204" s="26"/>
      <c r="Q204" s="26"/>
    </row>
    <row r="205" spans="2:17" x14ac:dyDescent="0.25">
      <c r="B205" s="31">
        <f t="shared" ca="1" si="111"/>
        <v>167.0197665095896</v>
      </c>
      <c r="C205" s="31">
        <f t="shared" ca="1" si="112"/>
        <v>167.04649733845858</v>
      </c>
      <c r="D205" s="32">
        <f t="shared" ca="1" si="116"/>
        <v>2.6730828868977596E-2</v>
      </c>
    </row>
    <row r="206" spans="2:17" x14ac:dyDescent="0.25">
      <c r="B206" s="31">
        <f t="shared" ca="1" si="111"/>
        <v>166.19975101954336</v>
      </c>
      <c r="C206" s="31">
        <f t="shared" ca="1" si="112"/>
        <v>167.72895829234463</v>
      </c>
      <c r="D206" s="32">
        <f t="shared" ref="D206:D208" ca="1" si="117">C206-B206</f>
        <v>1.5292072728012727</v>
      </c>
    </row>
    <row r="207" spans="2:17" x14ac:dyDescent="0.25">
      <c r="B207" s="31">
        <f t="shared" ca="1" si="111"/>
        <v>166.66993237906934</v>
      </c>
      <c r="C207" s="31">
        <f t="shared" ca="1" si="112"/>
        <v>166.50245083966755</v>
      </c>
      <c r="D207" s="32">
        <f t="shared" ca="1" si="117"/>
        <v>-0.16748153940179122</v>
      </c>
    </row>
    <row r="208" spans="2:17" x14ac:dyDescent="0.25">
      <c r="B208" s="31">
        <f t="shared" ca="1" si="111"/>
        <v>166.05081286444221</v>
      </c>
      <c r="C208" s="31">
        <f t="shared" ca="1" si="112"/>
        <v>168.14737555685932</v>
      </c>
      <c r="D208" s="32">
        <f t="shared" ca="1" si="117"/>
        <v>2.096562692417109</v>
      </c>
    </row>
  </sheetData>
  <mergeCells count="6">
    <mergeCell ref="G5:H5"/>
    <mergeCell ref="T6:U6"/>
    <mergeCell ref="AC6:AD6"/>
    <mergeCell ref="AC7:AD7"/>
    <mergeCell ref="AD12:AE12"/>
    <mergeCell ref="AC8:AD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5"/>
  <sheetViews>
    <sheetView zoomScale="70" zoomScaleNormal="70" workbookViewId="0">
      <selection activeCell="Z23" sqref="Z23"/>
    </sheetView>
  </sheetViews>
  <sheetFormatPr defaultRowHeight="15" x14ac:dyDescent="0.25"/>
  <cols>
    <col min="1" max="3" width="9.140625" style="29"/>
    <col min="4" max="6" width="12.140625" style="29" customWidth="1"/>
    <col min="7" max="7" width="12" style="29" customWidth="1"/>
    <col min="8" max="8" width="12.5703125" style="29" customWidth="1"/>
    <col min="9" max="9" width="11" style="29" customWidth="1"/>
    <col min="10" max="10" width="12.5703125" style="29" customWidth="1"/>
    <col min="11" max="12" width="9.140625" style="29"/>
    <col min="13" max="13" width="12" style="29" customWidth="1"/>
    <col min="14" max="15" width="9.140625" style="29"/>
    <col min="16" max="22" width="11.5703125" style="29" customWidth="1"/>
    <col min="23" max="16384" width="9.140625" style="29"/>
  </cols>
  <sheetData>
    <row r="1" spans="1:22" ht="143.25" customHeight="1" x14ac:dyDescent="0.25"/>
    <row r="2" spans="1:22" ht="15.75" thickBot="1" x14ac:dyDescent="0.3">
      <c r="B2" s="46" t="s">
        <v>19</v>
      </c>
      <c r="C2" s="46" t="s">
        <v>9</v>
      </c>
      <c r="D2" s="45" t="s">
        <v>37</v>
      </c>
      <c r="E2" s="45" t="s">
        <v>33</v>
      </c>
      <c r="F2" s="45" t="s">
        <v>40</v>
      </c>
      <c r="G2" s="45" t="s">
        <v>42</v>
      </c>
      <c r="H2" s="45" t="s">
        <v>44</v>
      </c>
      <c r="I2" s="45" t="s">
        <v>45</v>
      </c>
      <c r="J2" s="45" t="s">
        <v>40</v>
      </c>
    </row>
    <row r="3" spans="1:22" x14ac:dyDescent="0.25">
      <c r="A3" s="45" t="s">
        <v>18</v>
      </c>
      <c r="B3" s="64">
        <v>20</v>
      </c>
      <c r="C3" s="65">
        <v>40</v>
      </c>
      <c r="D3" s="40"/>
      <c r="E3" s="40"/>
      <c r="F3" s="40"/>
      <c r="G3" s="40"/>
      <c r="H3" s="30" t="s">
        <v>47</v>
      </c>
      <c r="I3" s="30" t="s">
        <v>47</v>
      </c>
      <c r="J3" s="30" t="s">
        <v>46</v>
      </c>
      <c r="M3" s="89" t="s">
        <v>50</v>
      </c>
      <c r="N3" s="89"/>
      <c r="O3" s="89"/>
      <c r="P3" s="89"/>
      <c r="Q3" s="89"/>
      <c r="R3" s="89"/>
      <c r="S3" s="89"/>
      <c r="T3" s="89"/>
      <c r="U3" s="89"/>
      <c r="V3" s="89"/>
    </row>
    <row r="4" spans="1:22" ht="15.75" thickBot="1" x14ac:dyDescent="0.3">
      <c r="A4" s="45" t="s">
        <v>3</v>
      </c>
      <c r="B4" s="66">
        <f>'1.Altezza e lunghezza'!F17</f>
        <v>0.96176920308356728</v>
      </c>
      <c r="C4" s="67">
        <f>'1.Altezza e lunghezza'!G17</f>
        <v>1.036822067666386</v>
      </c>
      <c r="D4" s="20" t="s">
        <v>38</v>
      </c>
      <c r="E4" s="20" t="s">
        <v>39</v>
      </c>
      <c r="F4" s="20" t="s">
        <v>41</v>
      </c>
      <c r="G4" s="20" t="s">
        <v>43</v>
      </c>
      <c r="H4" s="18">
        <v>2</v>
      </c>
      <c r="I4" s="18">
        <v>0.5</v>
      </c>
      <c r="J4" s="18">
        <v>2</v>
      </c>
      <c r="M4" s="46"/>
      <c r="N4" s="46" t="str">
        <f>B2</f>
        <v>A</v>
      </c>
      <c r="O4" s="46" t="str">
        <f t="shared" ref="O4:U4" si="0">C2</f>
        <v>B</v>
      </c>
      <c r="P4" s="45" t="str">
        <f t="shared" si="0"/>
        <v>somma</v>
      </c>
      <c r="Q4" s="45" t="str">
        <f t="shared" si="0"/>
        <v>Differenza</v>
      </c>
      <c r="R4" s="45" t="str">
        <f t="shared" si="0"/>
        <v>Prodotto</v>
      </c>
      <c r="S4" s="45" t="str">
        <f t="shared" si="0"/>
        <v>Rapporto</v>
      </c>
      <c r="T4" s="45" t="str">
        <f t="shared" si="0"/>
        <v>Potenza</v>
      </c>
      <c r="U4" s="45" t="str">
        <f t="shared" si="0"/>
        <v>Radice</v>
      </c>
      <c r="V4" s="45" t="str">
        <f>J2</f>
        <v>Prodotto</v>
      </c>
    </row>
    <row r="5" spans="1:22" x14ac:dyDescent="0.25">
      <c r="B5" s="47">
        <f ca="1">_xlfn.NORM.S.INV(RAND())*$B$4+$B$3</f>
        <v>19.273985792983694</v>
      </c>
      <c r="C5" s="47">
        <f ca="1">_xlfn.NORM.S.INV(RAND())*$C$4+$C$3</f>
        <v>39.571069350884393</v>
      </c>
      <c r="D5" s="42">
        <f ca="1">C5+B5</f>
        <v>58.845055143868088</v>
      </c>
      <c r="E5" s="43">
        <f ca="1">B5-C5</f>
        <v>-20.297083557900699</v>
      </c>
      <c r="F5" s="43">
        <f ca="1">B5*C5</f>
        <v>762.69222848211825</v>
      </c>
      <c r="G5" s="43">
        <f ca="1">B5/C5</f>
        <v>0.48707265457189197</v>
      </c>
      <c r="H5" s="43">
        <f ca="1">B5^$H$4</f>
        <v>371.48652834813731</v>
      </c>
      <c r="I5" s="43">
        <f ca="1">B5^$I$4</f>
        <v>4.3902147775460483</v>
      </c>
      <c r="J5" s="43">
        <f ca="1">$J$4*B5</f>
        <v>38.547971585967389</v>
      </c>
      <c r="M5" s="40" t="s">
        <v>48</v>
      </c>
      <c r="N5" s="46">
        <f ca="1">COUNT(B5:B500)</f>
        <v>200</v>
      </c>
      <c r="O5" s="46">
        <f t="shared" ref="O5:U5" ca="1" si="1">COUNT(C5:C500)</f>
        <v>200</v>
      </c>
      <c r="P5" s="40">
        <f t="shared" ca="1" si="1"/>
        <v>200</v>
      </c>
      <c r="Q5" s="40">
        <f t="shared" ca="1" si="1"/>
        <v>200</v>
      </c>
      <c r="R5" s="40">
        <f t="shared" ca="1" si="1"/>
        <v>200</v>
      </c>
      <c r="S5" s="40">
        <f t="shared" ca="1" si="1"/>
        <v>200</v>
      </c>
      <c r="T5" s="40">
        <f t="shared" ca="1" si="1"/>
        <v>200</v>
      </c>
      <c r="U5" s="40">
        <f t="shared" ca="1" si="1"/>
        <v>200</v>
      </c>
      <c r="V5" s="40">
        <f ca="1">COUNT(J5:J500)</f>
        <v>200</v>
      </c>
    </row>
    <row r="6" spans="1:22" ht="15.75" thickBot="1" x14ac:dyDescent="0.3">
      <c r="B6" s="47">
        <f t="shared" ref="B6:B69" ca="1" si="2">_xlfn.NORM.S.INV(RAND())*$B$4+$B$3</f>
        <v>19.673575402622429</v>
      </c>
      <c r="C6" s="47">
        <f t="shared" ref="C6:C69" ca="1" si="3">_xlfn.NORM.S.INV(RAND())*$C$4+$C$3</f>
        <v>42.33224907341873</v>
      </c>
      <c r="D6" s="42">
        <f t="shared" ref="D6:D69" ca="1" si="4">C6+B6</f>
        <v>62.005824476041155</v>
      </c>
      <c r="E6" s="43">
        <f t="shared" ref="E6:E69" ca="1" si="5">B6-C6</f>
        <v>-22.658673670796301</v>
      </c>
      <c r="F6" s="43">
        <f t="shared" ref="F6:F69" ca="1" si="6">B6*C6</f>
        <v>832.82669410849689</v>
      </c>
      <c r="G6" s="43">
        <f t="shared" ref="G6:G69" ca="1" si="7">B6/C6</f>
        <v>0.46474203079788318</v>
      </c>
      <c r="H6" s="43">
        <f t="shared" ref="H6:H69" ca="1" si="8">B6^$H$4</f>
        <v>387.04956912267028</v>
      </c>
      <c r="I6" s="43">
        <f t="shared" ref="I6:I69" ca="1" si="9">B6^$I$4</f>
        <v>4.4354904354109959</v>
      </c>
      <c r="J6" s="43">
        <f t="shared" ref="J6:J69" ca="1" si="10">$J$4*B6</f>
        <v>39.347150805244858</v>
      </c>
      <c r="M6" s="40" t="s">
        <v>18</v>
      </c>
      <c r="N6" s="48">
        <f ca="1">AVERAGE(B5:B500)</f>
        <v>19.97092602020388</v>
      </c>
      <c r="O6" s="48">
        <f t="shared" ref="O6:U6" ca="1" si="11">AVERAGE(C5:C500)</f>
        <v>39.98179387031157</v>
      </c>
      <c r="P6" s="41">
        <f t="shared" ca="1" si="11"/>
        <v>59.952719890515453</v>
      </c>
      <c r="Q6" s="41">
        <f t="shared" ca="1" si="11"/>
        <v>-20.010867850107683</v>
      </c>
      <c r="R6" s="41">
        <f t="shared" ca="1" si="11"/>
        <v>798.46804108025538</v>
      </c>
      <c r="S6" s="41">
        <f t="shared" ca="1" si="11"/>
        <v>0.49989644239635056</v>
      </c>
      <c r="T6" s="41">
        <f t="shared" ca="1" si="11"/>
        <v>399.61381952511846</v>
      </c>
      <c r="U6" s="41">
        <f t="shared" ca="1" si="11"/>
        <v>4.4677823413732929</v>
      </c>
      <c r="V6" s="41">
        <f ca="1">AVERAGE(J5:J500)</f>
        <v>39.94185204040776</v>
      </c>
    </row>
    <row r="7" spans="1:22" ht="15.75" thickBot="1" x14ac:dyDescent="0.3">
      <c r="B7" s="47">
        <f t="shared" ca="1" si="2"/>
        <v>19.591116553844056</v>
      </c>
      <c r="C7" s="47">
        <f t="shared" ca="1" si="3"/>
        <v>39.594859842656113</v>
      </c>
      <c r="D7" s="42">
        <f t="shared" ca="1" si="4"/>
        <v>59.185976396500166</v>
      </c>
      <c r="E7" s="43">
        <f t="shared" ca="1" si="5"/>
        <v>-20.003743288812057</v>
      </c>
      <c r="F7" s="43">
        <f t="shared" ca="1" si="6"/>
        <v>775.70751411059541</v>
      </c>
      <c r="G7" s="43">
        <f t="shared" ca="1" si="7"/>
        <v>0.49478939013033868</v>
      </c>
      <c r="H7" s="43">
        <f t="shared" ca="1" si="8"/>
        <v>383.8118478263026</v>
      </c>
      <c r="I7" s="43">
        <f t="shared" ca="1" si="9"/>
        <v>4.426185327552842</v>
      </c>
      <c r="J7" s="43">
        <f t="shared" ca="1" si="10"/>
        <v>39.182233107688113</v>
      </c>
      <c r="M7" s="71" t="s">
        <v>3</v>
      </c>
      <c r="N7" s="72">
        <f ca="1">STDEV(B5:B500)</f>
        <v>0.88308130066274215</v>
      </c>
      <c r="O7" s="72">
        <f t="shared" ref="O7:U7" ca="1" si="12">STDEV(C5:C500)</f>
        <v>1.1199480717536721</v>
      </c>
      <c r="P7" s="69">
        <f t="shared" ca="1" si="12"/>
        <v>1.4224095799659435</v>
      </c>
      <c r="Q7" s="69">
        <f t="shared" ca="1" si="12"/>
        <v>1.4300292027895944</v>
      </c>
      <c r="R7" s="69">
        <f t="shared" ca="1" si="12"/>
        <v>41.752276182445662</v>
      </c>
      <c r="S7" s="69">
        <f t="shared" ca="1" si="12"/>
        <v>2.6287350873109988E-2</v>
      </c>
      <c r="T7" s="69">
        <f t="shared" ca="1" si="12"/>
        <v>34.878877227950682</v>
      </c>
      <c r="U7" s="69">
        <f t="shared" ca="1" si="12"/>
        <v>9.9480915656057503E-2</v>
      </c>
      <c r="V7" s="70">
        <f ca="1">STDEV(J5:J500)</f>
        <v>1.7661626013254843</v>
      </c>
    </row>
    <row r="8" spans="1:22" x14ac:dyDescent="0.25">
      <c r="B8" s="47">
        <f t="shared" ca="1" si="2"/>
        <v>20.474828431733773</v>
      </c>
      <c r="C8" s="47">
        <f t="shared" ca="1" si="3"/>
        <v>40.319022637680213</v>
      </c>
      <c r="D8" s="42">
        <f t="shared" ca="1" si="4"/>
        <v>60.793851069413989</v>
      </c>
      <c r="E8" s="43">
        <f t="shared" ca="1" si="5"/>
        <v>-19.84419420594644</v>
      </c>
      <c r="F8" s="43">
        <f t="shared" ca="1" si="6"/>
        <v>825.5250710416924</v>
      </c>
      <c r="G8" s="43">
        <f t="shared" ca="1" si="7"/>
        <v>0.50782055447442787</v>
      </c>
      <c r="H8" s="43">
        <f t="shared" ca="1" si="8"/>
        <v>419.21859930893368</v>
      </c>
      <c r="I8" s="43">
        <f t="shared" ca="1" si="9"/>
        <v>4.5249119805509777</v>
      </c>
      <c r="J8" s="43">
        <f t="shared" ca="1" si="10"/>
        <v>40.949656863467546</v>
      </c>
      <c r="M8" s="40" t="s">
        <v>49</v>
      </c>
      <c r="N8" s="49">
        <f ca="1">ABS(N7/N6)</f>
        <v>4.4218345196880705E-2</v>
      </c>
      <c r="O8" s="49">
        <f t="shared" ref="O8:U8" ca="1" si="13">ABS(O7/O6)</f>
        <v>2.8011451296718531E-2</v>
      </c>
      <c r="P8" s="44">
        <f t="shared" ca="1" si="13"/>
        <v>2.3725522087463615E-2</v>
      </c>
      <c r="Q8" s="44">
        <f t="shared" ca="1" si="13"/>
        <v>7.1462627883073004E-2</v>
      </c>
      <c r="R8" s="44">
        <f t="shared" ca="1" si="13"/>
        <v>5.2290478809845151E-2</v>
      </c>
      <c r="S8" s="44">
        <f t="shared" ca="1" si="13"/>
        <v>5.2585593022219705E-2</v>
      </c>
      <c r="T8" s="44">
        <f t="shared" ca="1" si="13"/>
        <v>8.7281459058145272E-2</v>
      </c>
      <c r="U8" s="44">
        <f t="shared" ca="1" si="13"/>
        <v>2.2266285162289123E-2</v>
      </c>
      <c r="V8" s="44">
        <f ca="1">ABS(V7/V6)</f>
        <v>4.4218345196880705E-2</v>
      </c>
    </row>
    <row r="9" spans="1:22" x14ac:dyDescent="0.25">
      <c r="B9" s="47">
        <f t="shared" ca="1" si="2"/>
        <v>19.087612269971636</v>
      </c>
      <c r="C9" s="47">
        <f t="shared" ca="1" si="3"/>
        <v>37.419052057062089</v>
      </c>
      <c r="D9" s="42">
        <f t="shared" ca="1" si="4"/>
        <v>56.506664327033725</v>
      </c>
      <c r="E9" s="43">
        <f t="shared" ca="1" si="5"/>
        <v>-18.331439787090453</v>
      </c>
      <c r="F9" s="43">
        <f t="shared" ca="1" si="6"/>
        <v>714.24035717508571</v>
      </c>
      <c r="G9" s="43">
        <f t="shared" ca="1" si="7"/>
        <v>0.51010411062428918</v>
      </c>
      <c r="H9" s="43">
        <f t="shared" ca="1" si="8"/>
        <v>364.33694216877177</v>
      </c>
      <c r="I9" s="43">
        <f t="shared" ca="1" si="9"/>
        <v>4.3689372014222903</v>
      </c>
      <c r="J9" s="43">
        <f t="shared" ca="1" si="10"/>
        <v>38.175224539943272</v>
      </c>
    </row>
    <row r="10" spans="1:22" ht="15.75" thickBot="1" x14ac:dyDescent="0.3">
      <c r="B10" s="47">
        <f t="shared" ca="1" si="2"/>
        <v>20.849265443010882</v>
      </c>
      <c r="C10" s="47">
        <f t="shared" ca="1" si="3"/>
        <v>40.964753709339256</v>
      </c>
      <c r="D10" s="42">
        <f t="shared" ca="1" si="4"/>
        <v>61.814019152350141</v>
      </c>
      <c r="E10" s="43">
        <f t="shared" ca="1" si="5"/>
        <v>-20.115488266328374</v>
      </c>
      <c r="F10" s="43">
        <f t="shared" ca="1" si="6"/>
        <v>854.08502389357875</v>
      </c>
      <c r="G10" s="43">
        <f t="shared" ca="1" si="7"/>
        <v>0.50895620149322685</v>
      </c>
      <c r="H10" s="43">
        <f t="shared" ca="1" si="8"/>
        <v>434.69186951312776</v>
      </c>
      <c r="I10" s="43">
        <f t="shared" ca="1" si="9"/>
        <v>4.5660995875047314</v>
      </c>
      <c r="J10" s="43">
        <f t="shared" ca="1" si="10"/>
        <v>41.698530886021764</v>
      </c>
    </row>
    <row r="11" spans="1:22" ht="15.75" thickBot="1" x14ac:dyDescent="0.3">
      <c r="B11" s="47">
        <f t="shared" ca="1" si="2"/>
        <v>20.01195278738793</v>
      </c>
      <c r="C11" s="47">
        <f t="shared" ca="1" si="3"/>
        <v>39.160380895820367</v>
      </c>
      <c r="D11" s="42">
        <f t="shared" ca="1" si="4"/>
        <v>59.172333683208294</v>
      </c>
      <c r="E11" s="43">
        <f t="shared" ca="1" si="5"/>
        <v>-19.148428108432437</v>
      </c>
      <c r="F11" s="43">
        <f t="shared" ca="1" si="6"/>
        <v>783.67569362328538</v>
      </c>
      <c r="G11" s="43">
        <f t="shared" ca="1" si="7"/>
        <v>0.51102548876187848</v>
      </c>
      <c r="H11" s="43">
        <f t="shared" ca="1" si="8"/>
        <v>400.47825436464353</v>
      </c>
      <c r="I11" s="43">
        <f t="shared" ca="1" si="9"/>
        <v>4.473472117649548</v>
      </c>
      <c r="J11" s="43">
        <f t="shared" ca="1" si="10"/>
        <v>40.02390557477586</v>
      </c>
      <c r="N11" s="73" t="s">
        <v>37</v>
      </c>
      <c r="O11" s="74">
        <f ca="1">SQRT(O7^2+N7^2)</f>
        <v>1.4262244798785948</v>
      </c>
      <c r="P11" s="68">
        <f ca="1">SQRT(N7^2+O7^2)</f>
        <v>1.4262244798785948</v>
      </c>
      <c r="Q11" s="69">
        <f ca="1">SQRT(N7^2+O7^2)</f>
        <v>1.4262244798785948</v>
      </c>
      <c r="R11" s="69">
        <f ca="1">O12*R6</f>
        <v>41.795080699294097</v>
      </c>
      <c r="S11" s="69">
        <f ca="1">O12*S6</f>
        <v>2.6166622928300121E-2</v>
      </c>
      <c r="T11" s="69">
        <f ca="1">T12*T6</f>
        <v>35.340523634411348</v>
      </c>
      <c r="U11" s="69">
        <f ca="1">U12*U6</f>
        <v>9.8778970917686088E-2</v>
      </c>
      <c r="V11" s="70">
        <f ca="1">J4*N7</f>
        <v>1.7661626013254843</v>
      </c>
    </row>
    <row r="12" spans="1:22" x14ac:dyDescent="0.25">
      <c r="B12" s="47">
        <f t="shared" ca="1" si="2"/>
        <v>20.123161515328157</v>
      </c>
      <c r="C12" s="47">
        <f t="shared" ca="1" si="3"/>
        <v>40.133818212900671</v>
      </c>
      <c r="D12" s="42">
        <f t="shared" ca="1" si="4"/>
        <v>60.256979728228828</v>
      </c>
      <c r="E12" s="43">
        <f t="shared" ca="1" si="5"/>
        <v>-20.010656697572514</v>
      </c>
      <c r="F12" s="43">
        <f t="shared" ca="1" si="6"/>
        <v>807.61930612501908</v>
      </c>
      <c r="G12" s="43">
        <f t="shared" ca="1" si="7"/>
        <v>0.50140162116097242</v>
      </c>
      <c r="H12" s="43">
        <f t="shared" ca="1" si="8"/>
        <v>404.94162937198422</v>
      </c>
      <c r="I12" s="43">
        <f t="shared" ca="1" si="9"/>
        <v>4.485884697061234</v>
      </c>
      <c r="J12" s="43">
        <f t="shared" ca="1" si="10"/>
        <v>40.246323030656313</v>
      </c>
      <c r="N12" s="73" t="s">
        <v>51</v>
      </c>
      <c r="O12" s="74">
        <f ca="1">SQRT(N8^2+O8^2)</f>
        <v>5.2344087113053536E-2</v>
      </c>
      <c r="P12" s="73"/>
      <c r="Q12" s="73"/>
      <c r="R12" s="74">
        <f ca="1">SQRT(N8^2+O8^2)</f>
        <v>5.2344087113053536E-2</v>
      </c>
      <c r="S12" s="74">
        <f ca="1">SQRT(O8^2+N8^2)</f>
        <v>5.2344087113053536E-2</v>
      </c>
      <c r="T12" s="75">
        <f ca="1">H4*N8</f>
        <v>8.8436690393761411E-2</v>
      </c>
      <c r="U12" s="75">
        <f ca="1">I4*N8</f>
        <v>2.2109172598440353E-2</v>
      </c>
      <c r="V12" s="73"/>
    </row>
    <row r="13" spans="1:22" ht="15.75" thickBot="1" x14ac:dyDescent="0.3">
      <c r="B13" s="47">
        <f t="shared" ca="1" si="2"/>
        <v>20.671752302243206</v>
      </c>
      <c r="C13" s="47">
        <f t="shared" ca="1" si="3"/>
        <v>40.125185103663412</v>
      </c>
      <c r="D13" s="42">
        <f t="shared" ca="1" si="4"/>
        <v>60.796937405906618</v>
      </c>
      <c r="E13" s="43">
        <f t="shared" ca="1" si="5"/>
        <v>-19.453432801420206</v>
      </c>
      <c r="F13" s="43">
        <f t="shared" ca="1" si="6"/>
        <v>829.45788754458897</v>
      </c>
      <c r="G13" s="43">
        <f t="shared" ca="1" si="7"/>
        <v>0.51518148137728803</v>
      </c>
      <c r="H13" s="43">
        <f t="shared" ca="1" si="8"/>
        <v>427.32134324529727</v>
      </c>
      <c r="I13" s="43">
        <f t="shared" ca="1" si="9"/>
        <v>4.5466198765943924</v>
      </c>
      <c r="J13" s="43">
        <f t="shared" ca="1" si="10"/>
        <v>41.343504604486412</v>
      </c>
      <c r="P13" s="73"/>
      <c r="Q13" s="73"/>
      <c r="R13" s="73"/>
      <c r="S13" s="73"/>
      <c r="V13" s="73"/>
    </row>
    <row r="14" spans="1:22" ht="15.75" thickBot="1" x14ac:dyDescent="0.3">
      <c r="B14" s="47">
        <f t="shared" ca="1" si="2"/>
        <v>20.66230857564285</v>
      </c>
      <c r="C14" s="47">
        <f t="shared" ca="1" si="3"/>
        <v>40.247868523088698</v>
      </c>
      <c r="D14" s="42">
        <f t="shared" ca="1" si="4"/>
        <v>60.910177098731552</v>
      </c>
      <c r="E14" s="43">
        <f t="shared" ca="1" si="5"/>
        <v>-19.585559947445848</v>
      </c>
      <c r="F14" s="43">
        <f t="shared" ca="1" si="6"/>
        <v>831.61387893596157</v>
      </c>
      <c r="G14" s="43">
        <f t="shared" ca="1" si="7"/>
        <v>0.51337646772001488</v>
      </c>
      <c r="H14" s="43">
        <f t="shared" ca="1" si="8"/>
        <v>426.93099567508409</v>
      </c>
      <c r="I14" s="43">
        <f t="shared" ca="1" si="9"/>
        <v>4.545581214283037</v>
      </c>
      <c r="J14" s="43">
        <f t="shared" ca="1" si="10"/>
        <v>41.3246171512857</v>
      </c>
      <c r="P14" s="76">
        <f t="shared" ref="P14:V14" ca="1" si="14">ABS(P11-P7)/P11</f>
        <v>2.6748243116511421E-3</v>
      </c>
      <c r="Q14" s="77">
        <f t="shared" ca="1" si="14"/>
        <v>2.6676886876345852E-3</v>
      </c>
      <c r="R14" s="77">
        <f t="shared" ca="1" si="14"/>
        <v>1.0241520325418947E-3</v>
      </c>
      <c r="S14" s="77">
        <f t="shared" ca="1" si="14"/>
        <v>4.6138145201494564E-3</v>
      </c>
      <c r="T14" s="77">
        <f t="shared" ca="1" si="14"/>
        <v>1.3062806064683128E-2</v>
      </c>
      <c r="U14" s="77">
        <f t="shared" ca="1" si="14"/>
        <v>7.1062163520245218E-3</v>
      </c>
      <c r="V14" s="78">
        <f t="shared" ca="1" si="14"/>
        <v>0</v>
      </c>
    </row>
    <row r="15" spans="1:22" x14ac:dyDescent="0.25">
      <c r="B15" s="47">
        <f t="shared" ca="1" si="2"/>
        <v>20.408559165313228</v>
      </c>
      <c r="C15" s="47">
        <f t="shared" ca="1" si="3"/>
        <v>42.315238752076304</v>
      </c>
      <c r="D15" s="42">
        <f t="shared" ca="1" si="4"/>
        <v>62.723797917389533</v>
      </c>
      <c r="E15" s="43">
        <f t="shared" ca="1" si="5"/>
        <v>-21.906679586763076</v>
      </c>
      <c r="F15" s="43">
        <f t="shared" ca="1" si="6"/>
        <v>863.59305366610431</v>
      </c>
      <c r="G15" s="43">
        <f t="shared" ca="1" si="7"/>
        <v>0.48229809797095452</v>
      </c>
      <c r="H15" s="43">
        <f t="shared" ca="1" si="8"/>
        <v>416.50928720409058</v>
      </c>
      <c r="I15" s="43">
        <f t="shared" ca="1" si="9"/>
        <v>4.5175833324149348</v>
      </c>
      <c r="J15" s="43">
        <f t="shared" ca="1" si="10"/>
        <v>40.817118330626457</v>
      </c>
    </row>
    <row r="16" spans="1:22" x14ac:dyDescent="0.25">
      <c r="B16" s="47">
        <f t="shared" ca="1" si="2"/>
        <v>19.498224277886095</v>
      </c>
      <c r="C16" s="47">
        <f t="shared" ca="1" si="3"/>
        <v>40.041496097780779</v>
      </c>
      <c r="D16" s="42">
        <f t="shared" ca="1" si="4"/>
        <v>59.539720375666874</v>
      </c>
      <c r="E16" s="43">
        <f t="shared" ca="1" si="5"/>
        <v>-20.543271819894684</v>
      </c>
      <c r="F16" s="43">
        <f t="shared" ca="1" si="6"/>
        <v>780.73807133663058</v>
      </c>
      <c r="G16" s="43">
        <f t="shared" ca="1" si="7"/>
        <v>0.48695044336684379</v>
      </c>
      <c r="H16" s="43">
        <f t="shared" ca="1" si="8"/>
        <v>380.18074999074673</v>
      </c>
      <c r="I16" s="43">
        <f t="shared" ca="1" si="9"/>
        <v>4.4156793676495685</v>
      </c>
      <c r="J16" s="43">
        <f t="shared" ca="1" si="10"/>
        <v>38.99644855577219</v>
      </c>
      <c r="N16" s="50"/>
      <c r="O16" s="50"/>
    </row>
    <row r="17" spans="2:10" x14ac:dyDescent="0.25">
      <c r="B17" s="47">
        <f t="shared" ca="1" si="2"/>
        <v>17.285736587141614</v>
      </c>
      <c r="C17" s="47">
        <f t="shared" ca="1" si="3"/>
        <v>40.803868862976323</v>
      </c>
      <c r="D17" s="42">
        <f t="shared" ca="1" si="4"/>
        <v>58.089605450117936</v>
      </c>
      <c r="E17" s="43">
        <f t="shared" ca="1" si="5"/>
        <v>-23.518132275834709</v>
      </c>
      <c r="F17" s="43">
        <f t="shared" ca="1" si="6"/>
        <v>705.32492890167828</v>
      </c>
      <c r="G17" s="43">
        <f t="shared" ca="1" si="7"/>
        <v>0.42362984365989736</v>
      </c>
      <c r="H17" s="43">
        <f t="shared" ca="1" si="8"/>
        <v>298.79668936004617</v>
      </c>
      <c r="I17" s="43">
        <f t="shared" ca="1" si="9"/>
        <v>4.1576118851020247</v>
      </c>
      <c r="J17" s="43">
        <f t="shared" ca="1" si="10"/>
        <v>34.571473174283227</v>
      </c>
    </row>
    <row r="18" spans="2:10" x14ac:dyDescent="0.25">
      <c r="B18" s="47">
        <f t="shared" ca="1" si="2"/>
        <v>21.065595864246621</v>
      </c>
      <c r="C18" s="47">
        <f t="shared" ca="1" si="3"/>
        <v>38.597401520136401</v>
      </c>
      <c r="D18" s="42">
        <f t="shared" ca="1" si="4"/>
        <v>59.662997384383019</v>
      </c>
      <c r="E18" s="43">
        <f t="shared" ca="1" si="5"/>
        <v>-17.53180565588978</v>
      </c>
      <c r="F18" s="43">
        <f t="shared" ca="1" si="6"/>
        <v>813.07726183325167</v>
      </c>
      <c r="G18" s="43">
        <f t="shared" ca="1" si="7"/>
        <v>0.54577756622441609</v>
      </c>
      <c r="H18" s="43">
        <f t="shared" ca="1" si="8"/>
        <v>443.75932911576433</v>
      </c>
      <c r="I18" s="43">
        <f t="shared" ca="1" si="9"/>
        <v>4.5897272102213895</v>
      </c>
      <c r="J18" s="43">
        <f t="shared" ca="1" si="10"/>
        <v>42.131191728493242</v>
      </c>
    </row>
    <row r="19" spans="2:10" x14ac:dyDescent="0.25">
      <c r="B19" s="47">
        <f t="shared" ca="1" si="2"/>
        <v>20.056652527788835</v>
      </c>
      <c r="C19" s="47">
        <f t="shared" ca="1" si="3"/>
        <v>40.575010497387503</v>
      </c>
      <c r="D19" s="42">
        <f t="shared" ca="1" si="4"/>
        <v>60.631663025176337</v>
      </c>
      <c r="E19" s="43">
        <f t="shared" ca="1" si="5"/>
        <v>-20.518357969598668</v>
      </c>
      <c r="F19" s="43">
        <f t="shared" ca="1" si="6"/>
        <v>813.79888685748551</v>
      </c>
      <c r="G19" s="43">
        <f t="shared" ca="1" si="7"/>
        <v>0.4943104704576779</v>
      </c>
      <c r="H19" s="43">
        <f t="shared" ca="1" si="8"/>
        <v>402.26931062045827</v>
      </c>
      <c r="I19" s="43">
        <f t="shared" ca="1" si="9"/>
        <v>4.4784654210777193</v>
      </c>
      <c r="J19" s="43">
        <f t="shared" ca="1" si="10"/>
        <v>40.113305055577669</v>
      </c>
    </row>
    <row r="20" spans="2:10" x14ac:dyDescent="0.25">
      <c r="B20" s="47">
        <f t="shared" ca="1" si="2"/>
        <v>20.447885165613112</v>
      </c>
      <c r="C20" s="47">
        <f t="shared" ca="1" si="3"/>
        <v>40.954586262037267</v>
      </c>
      <c r="D20" s="42">
        <f t="shared" ca="1" si="4"/>
        <v>61.402471427650383</v>
      </c>
      <c r="E20" s="43">
        <f t="shared" ca="1" si="5"/>
        <v>-20.506701096424155</v>
      </c>
      <c r="F20" s="43">
        <f t="shared" ca="1" si="6"/>
        <v>837.43467689133433</v>
      </c>
      <c r="G20" s="43">
        <f t="shared" ca="1" si="7"/>
        <v>0.49928193718726976</v>
      </c>
      <c r="H20" s="43">
        <f t="shared" ca="1" si="8"/>
        <v>418.11600774610076</v>
      </c>
      <c r="I20" s="43">
        <f t="shared" ca="1" si="9"/>
        <v>4.5219337860712994</v>
      </c>
      <c r="J20" s="43">
        <f t="shared" ca="1" si="10"/>
        <v>40.895770331226224</v>
      </c>
    </row>
    <row r="21" spans="2:10" x14ac:dyDescent="0.25">
      <c r="B21" s="47">
        <f t="shared" ca="1" si="2"/>
        <v>20.132867266334937</v>
      </c>
      <c r="C21" s="47">
        <f t="shared" ca="1" si="3"/>
        <v>38.602540165259732</v>
      </c>
      <c r="D21" s="42">
        <f t="shared" ca="1" si="4"/>
        <v>58.735407431594666</v>
      </c>
      <c r="E21" s="43">
        <f t="shared" ca="1" si="5"/>
        <v>-18.469672898924795</v>
      </c>
      <c r="F21" s="43">
        <f t="shared" ca="1" si="6"/>
        <v>777.17981729053736</v>
      </c>
      <c r="G21" s="43">
        <f t="shared" ca="1" si="7"/>
        <v>0.52154255083072132</v>
      </c>
      <c r="H21" s="43">
        <f t="shared" ca="1" si="8"/>
        <v>405.33234436386078</v>
      </c>
      <c r="I21" s="43">
        <f t="shared" ca="1" si="9"/>
        <v>4.4869663767778487</v>
      </c>
      <c r="J21" s="43">
        <f t="shared" ca="1" si="10"/>
        <v>40.265734532669875</v>
      </c>
    </row>
    <row r="22" spans="2:10" x14ac:dyDescent="0.25">
      <c r="B22" s="47">
        <f t="shared" ca="1" si="2"/>
        <v>19.339211300752005</v>
      </c>
      <c r="C22" s="47">
        <f t="shared" ca="1" si="3"/>
        <v>39.377283702014623</v>
      </c>
      <c r="D22" s="42">
        <f t="shared" ca="1" si="4"/>
        <v>58.716495002766628</v>
      </c>
      <c r="E22" s="43">
        <f t="shared" ca="1" si="5"/>
        <v>-20.038072401262617</v>
      </c>
      <c r="F22" s="43">
        <f t="shared" ca="1" si="6"/>
        <v>761.52560996291891</v>
      </c>
      <c r="G22" s="43">
        <f t="shared" ca="1" si="7"/>
        <v>0.49112608800293078</v>
      </c>
      <c r="H22" s="43">
        <f t="shared" ca="1" si="8"/>
        <v>374.00509373513404</v>
      </c>
      <c r="I22" s="43">
        <f t="shared" ca="1" si="9"/>
        <v>4.3976370133006659</v>
      </c>
      <c r="J22" s="43">
        <f t="shared" ca="1" si="10"/>
        <v>38.67842260150401</v>
      </c>
    </row>
    <row r="23" spans="2:10" x14ac:dyDescent="0.25">
      <c r="B23" s="47">
        <f t="shared" ca="1" si="2"/>
        <v>20.403904978809162</v>
      </c>
      <c r="C23" s="47">
        <f t="shared" ca="1" si="3"/>
        <v>40.147477435340427</v>
      </c>
      <c r="D23" s="42">
        <f t="shared" ca="1" si="4"/>
        <v>60.551382414149586</v>
      </c>
      <c r="E23" s="43">
        <f t="shared" ca="1" si="5"/>
        <v>-19.743572456531265</v>
      </c>
      <c r="F23" s="43">
        <f t="shared" ca="1" si="6"/>
        <v>819.16531472957104</v>
      </c>
      <c r="G23" s="43">
        <f t="shared" ca="1" si="7"/>
        <v>0.50822383577326113</v>
      </c>
      <c r="H23" s="43">
        <f t="shared" ca="1" si="8"/>
        <v>416.31933838427335</v>
      </c>
      <c r="I23" s="43">
        <f t="shared" ca="1" si="9"/>
        <v>4.5170681839893856</v>
      </c>
      <c r="J23" s="43">
        <f t="shared" ca="1" si="10"/>
        <v>40.807809957618325</v>
      </c>
    </row>
    <row r="24" spans="2:10" x14ac:dyDescent="0.25">
      <c r="B24" s="47">
        <f t="shared" ca="1" si="2"/>
        <v>19.922461394132025</v>
      </c>
      <c r="C24" s="47">
        <f t="shared" ca="1" si="3"/>
        <v>42.748367646642734</v>
      </c>
      <c r="D24" s="42">
        <f t="shared" ca="1" si="4"/>
        <v>62.670829040774763</v>
      </c>
      <c r="E24" s="43">
        <f t="shared" ca="1" si="5"/>
        <v>-22.825906252510709</v>
      </c>
      <c r="F24" s="43">
        <f t="shared" ca="1" si="6"/>
        <v>851.65270410240237</v>
      </c>
      <c r="G24" s="43">
        <f t="shared" ca="1" si="7"/>
        <v>0.46604028389600149</v>
      </c>
      <c r="H24" s="43">
        <f t="shared" ca="1" si="8"/>
        <v>396.90446800068094</v>
      </c>
      <c r="I24" s="43">
        <f t="shared" ca="1" si="9"/>
        <v>4.4634584566378601</v>
      </c>
      <c r="J24" s="43">
        <f t="shared" ca="1" si="10"/>
        <v>39.84492278826405</v>
      </c>
    </row>
    <row r="25" spans="2:10" x14ac:dyDescent="0.25">
      <c r="B25" s="47">
        <f t="shared" ca="1" si="2"/>
        <v>19.947656101490399</v>
      </c>
      <c r="C25" s="47">
        <f t="shared" ca="1" si="3"/>
        <v>37.544246297912899</v>
      </c>
      <c r="D25" s="42">
        <f t="shared" ca="1" si="4"/>
        <v>57.491902399403301</v>
      </c>
      <c r="E25" s="43">
        <f t="shared" ca="1" si="5"/>
        <v>-17.5965901964225</v>
      </c>
      <c r="F25" s="43">
        <f t="shared" ca="1" si="6"/>
        <v>748.91971374042055</v>
      </c>
      <c r="G25" s="43">
        <f t="shared" ca="1" si="7"/>
        <v>0.53131060198162239</v>
      </c>
      <c r="H25" s="43">
        <f t="shared" ca="1" si="8"/>
        <v>397.90898394332714</v>
      </c>
      <c r="I25" s="43">
        <f t="shared" ca="1" si="9"/>
        <v>4.4662798951129785</v>
      </c>
      <c r="J25" s="43">
        <f t="shared" ca="1" si="10"/>
        <v>39.895312202980797</v>
      </c>
    </row>
    <row r="26" spans="2:10" x14ac:dyDescent="0.25">
      <c r="B26" s="47">
        <f t="shared" ca="1" si="2"/>
        <v>18.858237934683363</v>
      </c>
      <c r="C26" s="47">
        <f t="shared" ca="1" si="3"/>
        <v>39.579876294188367</v>
      </c>
      <c r="D26" s="42">
        <f t="shared" ca="1" si="4"/>
        <v>58.438114228871726</v>
      </c>
      <c r="E26" s="43">
        <f t="shared" ca="1" si="5"/>
        <v>-20.721638359505004</v>
      </c>
      <c r="F26" s="43">
        <f t="shared" ca="1" si="6"/>
        <v>746.40672458113784</v>
      </c>
      <c r="G26" s="43">
        <f t="shared" ca="1" si="7"/>
        <v>0.47646025456255342</v>
      </c>
      <c r="H26" s="43">
        <f t="shared" ca="1" si="8"/>
        <v>355.63313800113065</v>
      </c>
      <c r="I26" s="43">
        <f t="shared" ca="1" si="9"/>
        <v>4.3426072738256405</v>
      </c>
      <c r="J26" s="43">
        <f t="shared" ca="1" si="10"/>
        <v>37.716475869366725</v>
      </c>
    </row>
    <row r="27" spans="2:10" x14ac:dyDescent="0.25">
      <c r="B27" s="47">
        <f t="shared" ca="1" si="2"/>
        <v>18.613951693848996</v>
      </c>
      <c r="C27" s="47">
        <f t="shared" ca="1" si="3"/>
        <v>40.837583169376394</v>
      </c>
      <c r="D27" s="42">
        <f t="shared" ca="1" si="4"/>
        <v>59.45153486322539</v>
      </c>
      <c r="E27" s="43">
        <f t="shared" ca="1" si="5"/>
        <v>-22.223631475527398</v>
      </c>
      <c r="F27" s="43">
        <f t="shared" ca="1" si="6"/>
        <v>760.14880040831304</v>
      </c>
      <c r="G27" s="43">
        <f t="shared" ca="1" si="7"/>
        <v>0.45580443917668889</v>
      </c>
      <c r="H27" s="43">
        <f t="shared" ca="1" si="8"/>
        <v>346.4791976609439</v>
      </c>
      <c r="I27" s="43">
        <f t="shared" ca="1" si="9"/>
        <v>4.3143889131427402</v>
      </c>
      <c r="J27" s="43">
        <f t="shared" ca="1" si="10"/>
        <v>37.227903387697992</v>
      </c>
    </row>
    <row r="28" spans="2:10" x14ac:dyDescent="0.25">
      <c r="B28" s="47">
        <f t="shared" ca="1" si="2"/>
        <v>21.25121899682102</v>
      </c>
      <c r="C28" s="47">
        <f t="shared" ca="1" si="3"/>
        <v>39.46289250645799</v>
      </c>
      <c r="D28" s="42">
        <f t="shared" ca="1" si="4"/>
        <v>60.714111503279014</v>
      </c>
      <c r="E28" s="43">
        <f t="shared" ca="1" si="5"/>
        <v>-18.21167350963697</v>
      </c>
      <c r="F28" s="43">
        <f t="shared" ca="1" si="6"/>
        <v>838.63457090274596</v>
      </c>
      <c r="G28" s="43">
        <f t="shared" ca="1" si="7"/>
        <v>0.53851143814010383</v>
      </c>
      <c r="H28" s="43">
        <f t="shared" ca="1" si="8"/>
        <v>451.61430885084661</v>
      </c>
      <c r="I28" s="43">
        <f t="shared" ca="1" si="9"/>
        <v>4.6099044455195619</v>
      </c>
      <c r="J28" s="43">
        <f t="shared" ca="1" si="10"/>
        <v>42.50243799364204</v>
      </c>
    </row>
    <row r="29" spans="2:10" x14ac:dyDescent="0.25">
      <c r="B29" s="47">
        <f t="shared" ca="1" si="2"/>
        <v>17.789721263405347</v>
      </c>
      <c r="C29" s="47">
        <f t="shared" ca="1" si="3"/>
        <v>39.874463572747899</v>
      </c>
      <c r="D29" s="42">
        <f t="shared" ca="1" si="4"/>
        <v>57.664184836153247</v>
      </c>
      <c r="E29" s="43">
        <f t="shared" ca="1" si="5"/>
        <v>-22.084742309342552</v>
      </c>
      <c r="F29" s="43">
        <f t="shared" ca="1" si="6"/>
        <v>709.35559248699531</v>
      </c>
      <c r="G29" s="43">
        <f t="shared" ca="1" si="7"/>
        <v>0.44614321220771702</v>
      </c>
      <c r="H29" s="43">
        <f t="shared" ca="1" si="8"/>
        <v>316.47418262965635</v>
      </c>
      <c r="I29" s="43">
        <f t="shared" ca="1" si="9"/>
        <v>4.2177862989256996</v>
      </c>
      <c r="J29" s="43">
        <f t="shared" ca="1" si="10"/>
        <v>35.579442526810695</v>
      </c>
    </row>
    <row r="30" spans="2:10" x14ac:dyDescent="0.25">
      <c r="B30" s="47">
        <f t="shared" ca="1" si="2"/>
        <v>21.056018685849097</v>
      </c>
      <c r="C30" s="47">
        <f t="shared" ca="1" si="3"/>
        <v>40.557560054865355</v>
      </c>
      <c r="D30" s="42">
        <f t="shared" ca="1" si="4"/>
        <v>61.613578740714452</v>
      </c>
      <c r="E30" s="43">
        <f t="shared" ca="1" si="5"/>
        <v>-19.501541369016259</v>
      </c>
      <c r="F30" s="43">
        <f t="shared" ca="1" si="6"/>
        <v>853.98074236769185</v>
      </c>
      <c r="G30" s="43">
        <f t="shared" ca="1" si="7"/>
        <v>0.51916384164542906</v>
      </c>
      <c r="H30" s="43">
        <f t="shared" ca="1" si="8"/>
        <v>443.35592289882629</v>
      </c>
      <c r="I30" s="43">
        <f t="shared" ca="1" si="9"/>
        <v>4.5886837639838616</v>
      </c>
      <c r="J30" s="43">
        <f t="shared" ca="1" si="10"/>
        <v>42.112037371698193</v>
      </c>
    </row>
    <row r="31" spans="2:10" x14ac:dyDescent="0.25">
      <c r="B31" s="47">
        <f t="shared" ca="1" si="2"/>
        <v>19.686252514349334</v>
      </c>
      <c r="C31" s="47">
        <f t="shared" ca="1" si="3"/>
        <v>38.257597373253589</v>
      </c>
      <c r="D31" s="42">
        <f t="shared" ca="1" si="4"/>
        <v>57.943849887602923</v>
      </c>
      <c r="E31" s="43">
        <f t="shared" ca="1" si="5"/>
        <v>-18.571344858904254</v>
      </c>
      <c r="F31" s="43">
        <f t="shared" ca="1" si="6"/>
        <v>753.14872248217796</v>
      </c>
      <c r="G31" s="43">
        <f t="shared" ca="1" si="7"/>
        <v>0.51457106211568482</v>
      </c>
      <c r="H31" s="43">
        <f t="shared" ca="1" si="8"/>
        <v>387.54853805872551</v>
      </c>
      <c r="I31" s="43">
        <f t="shared" ca="1" si="9"/>
        <v>4.4369192593903861</v>
      </c>
      <c r="J31" s="43">
        <f t="shared" ca="1" si="10"/>
        <v>39.372505028698669</v>
      </c>
    </row>
    <row r="32" spans="2:10" x14ac:dyDescent="0.25">
      <c r="B32" s="47">
        <f t="shared" ca="1" si="2"/>
        <v>19.344248581066868</v>
      </c>
      <c r="C32" s="47">
        <f t="shared" ca="1" si="3"/>
        <v>40.820207241826829</v>
      </c>
      <c r="D32" s="42">
        <f t="shared" ca="1" si="4"/>
        <v>60.1644558228937</v>
      </c>
      <c r="E32" s="43">
        <f t="shared" ca="1" si="5"/>
        <v>-21.475958660759961</v>
      </c>
      <c r="F32" s="43">
        <f t="shared" ca="1" si="6"/>
        <v>789.63623601656411</v>
      </c>
      <c r="G32" s="43">
        <f t="shared" ca="1" si="7"/>
        <v>0.47388903408715655</v>
      </c>
      <c r="H32" s="43">
        <f t="shared" ca="1" si="8"/>
        <v>374.19995316610755</v>
      </c>
      <c r="I32" s="43">
        <f t="shared" ca="1" si="9"/>
        <v>4.3982097018067323</v>
      </c>
      <c r="J32" s="43">
        <f t="shared" ca="1" si="10"/>
        <v>38.688497162133736</v>
      </c>
    </row>
    <row r="33" spans="2:10" x14ac:dyDescent="0.25">
      <c r="B33" s="47">
        <f t="shared" ca="1" si="2"/>
        <v>16.817692026250072</v>
      </c>
      <c r="C33" s="47">
        <f t="shared" ca="1" si="3"/>
        <v>38.971359940261934</v>
      </c>
      <c r="D33" s="42">
        <f t="shared" ca="1" si="4"/>
        <v>55.789051966512005</v>
      </c>
      <c r="E33" s="43">
        <f t="shared" ca="1" si="5"/>
        <v>-22.153667914011862</v>
      </c>
      <c r="F33" s="43">
        <f t="shared" ca="1" si="6"/>
        <v>655.40832931946454</v>
      </c>
      <c r="G33" s="43">
        <f t="shared" ca="1" si="7"/>
        <v>0.43153977823790146</v>
      </c>
      <c r="H33" s="43">
        <f t="shared" ca="1" si="8"/>
        <v>282.83476508979521</v>
      </c>
      <c r="I33" s="43">
        <f t="shared" ca="1" si="9"/>
        <v>4.1009379446963194</v>
      </c>
      <c r="J33" s="43">
        <f t="shared" ca="1" si="10"/>
        <v>33.635384052500143</v>
      </c>
    </row>
    <row r="34" spans="2:10" x14ac:dyDescent="0.25">
      <c r="B34" s="47">
        <f t="shared" ca="1" si="2"/>
        <v>20.721789280867814</v>
      </c>
      <c r="C34" s="47">
        <f t="shared" ca="1" si="3"/>
        <v>37.719562551427899</v>
      </c>
      <c r="D34" s="42">
        <f t="shared" ca="1" si="4"/>
        <v>58.441351832295709</v>
      </c>
      <c r="E34" s="43">
        <f t="shared" ca="1" si="5"/>
        <v>-16.997773270560085</v>
      </c>
      <c r="F34" s="43">
        <f t="shared" ca="1" si="6"/>
        <v>781.61682695720162</v>
      </c>
      <c r="G34" s="43">
        <f t="shared" ca="1" si="7"/>
        <v>0.54936451748652049</v>
      </c>
      <c r="H34" s="43">
        <f t="shared" ca="1" si="8"/>
        <v>429.39255100068823</v>
      </c>
      <c r="I34" s="43">
        <f t="shared" ca="1" si="9"/>
        <v>4.5521192076732584</v>
      </c>
      <c r="J34" s="43">
        <f t="shared" ca="1" si="10"/>
        <v>41.443578561735627</v>
      </c>
    </row>
    <row r="35" spans="2:10" x14ac:dyDescent="0.25">
      <c r="B35" s="47">
        <f t="shared" ca="1" si="2"/>
        <v>20.156078665907618</v>
      </c>
      <c r="C35" s="47">
        <f t="shared" ca="1" si="3"/>
        <v>40.407149357033937</v>
      </c>
      <c r="D35" s="42">
        <f t="shared" ca="1" si="4"/>
        <v>60.563228022941558</v>
      </c>
      <c r="E35" s="43">
        <f t="shared" ca="1" si="5"/>
        <v>-20.251070691126319</v>
      </c>
      <c r="F35" s="43">
        <f t="shared" ca="1" si="6"/>
        <v>814.44968110545449</v>
      </c>
      <c r="G35" s="43">
        <f t="shared" ca="1" si="7"/>
        <v>0.49882456413369625</v>
      </c>
      <c r="H35" s="43">
        <f t="shared" ca="1" si="8"/>
        <v>406.26750718625624</v>
      </c>
      <c r="I35" s="43">
        <f t="shared" ca="1" si="9"/>
        <v>4.4895521676340522</v>
      </c>
      <c r="J35" s="43">
        <f t="shared" ca="1" si="10"/>
        <v>40.312157331815236</v>
      </c>
    </row>
    <row r="36" spans="2:10" x14ac:dyDescent="0.25">
      <c r="B36" s="47">
        <f t="shared" ca="1" si="2"/>
        <v>19.899474952788452</v>
      </c>
      <c r="C36" s="47">
        <f t="shared" ca="1" si="3"/>
        <v>40.237273581264802</v>
      </c>
      <c r="D36" s="42">
        <f t="shared" ca="1" si="4"/>
        <v>60.136748534053254</v>
      </c>
      <c r="E36" s="43">
        <f t="shared" ca="1" si="5"/>
        <v>-20.337798628476349</v>
      </c>
      <c r="F36" s="43">
        <f t="shared" ca="1" si="6"/>
        <v>800.70061779887544</v>
      </c>
      <c r="G36" s="43">
        <f t="shared" ca="1" si="7"/>
        <v>0.49455326322243676</v>
      </c>
      <c r="H36" s="43">
        <f t="shared" ca="1" si="8"/>
        <v>395.98910339665497</v>
      </c>
      <c r="I36" s="43">
        <f t="shared" ca="1" si="9"/>
        <v>4.4608827548802994</v>
      </c>
      <c r="J36" s="43">
        <f t="shared" ca="1" si="10"/>
        <v>39.798949905576904</v>
      </c>
    </row>
    <row r="37" spans="2:10" x14ac:dyDescent="0.25">
      <c r="B37" s="47">
        <f t="shared" ca="1" si="2"/>
        <v>20.710267071555343</v>
      </c>
      <c r="C37" s="47">
        <f t="shared" ca="1" si="3"/>
        <v>39.117987736502428</v>
      </c>
      <c r="D37" s="42">
        <f t="shared" ca="1" si="4"/>
        <v>59.828254808057771</v>
      </c>
      <c r="E37" s="43">
        <f t="shared" ca="1" si="5"/>
        <v>-18.407720664947085</v>
      </c>
      <c r="F37" s="43">
        <f t="shared" ca="1" si="6"/>
        <v>810.143973324792</v>
      </c>
      <c r="G37" s="43">
        <f t="shared" ca="1" si="7"/>
        <v>0.52943078798068732</v>
      </c>
      <c r="H37" s="43">
        <f t="shared" ca="1" si="8"/>
        <v>428.91516217514953</v>
      </c>
      <c r="I37" s="43">
        <f t="shared" ca="1" si="9"/>
        <v>4.5508534443063908</v>
      </c>
      <c r="J37" s="43">
        <f t="shared" ca="1" si="10"/>
        <v>41.420534143110686</v>
      </c>
    </row>
    <row r="38" spans="2:10" x14ac:dyDescent="0.25">
      <c r="B38" s="47">
        <f t="shared" ca="1" si="2"/>
        <v>20.607203306221272</v>
      </c>
      <c r="C38" s="47">
        <f t="shared" ca="1" si="3"/>
        <v>38.486171548895122</v>
      </c>
      <c r="D38" s="42">
        <f t="shared" ca="1" si="4"/>
        <v>59.093374855116394</v>
      </c>
      <c r="E38" s="43">
        <f t="shared" ca="1" si="5"/>
        <v>-17.878968242673849</v>
      </c>
      <c r="F38" s="43">
        <f t="shared" ca="1" si="6"/>
        <v>793.09236158619058</v>
      </c>
      <c r="G38" s="43">
        <f t="shared" ca="1" si="7"/>
        <v>0.53544435512481814</v>
      </c>
      <c r="H38" s="43">
        <f t="shared" ca="1" si="8"/>
        <v>424.65682810393696</v>
      </c>
      <c r="I38" s="43">
        <f t="shared" ca="1" si="9"/>
        <v>4.5395157567984352</v>
      </c>
      <c r="J38" s="43">
        <f t="shared" ca="1" si="10"/>
        <v>41.214406612442545</v>
      </c>
    </row>
    <row r="39" spans="2:10" x14ac:dyDescent="0.25">
      <c r="B39" s="47">
        <f t="shared" ca="1" si="2"/>
        <v>19.570559875587183</v>
      </c>
      <c r="C39" s="47">
        <f t="shared" ca="1" si="3"/>
        <v>39.42040583941256</v>
      </c>
      <c r="D39" s="42">
        <f t="shared" ca="1" si="4"/>
        <v>58.990965714999746</v>
      </c>
      <c r="E39" s="43">
        <f t="shared" ca="1" si="5"/>
        <v>-19.849845963825377</v>
      </c>
      <c r="F39" s="43">
        <f t="shared" ca="1" si="6"/>
        <v>771.47941280017005</v>
      </c>
      <c r="G39" s="43">
        <f t="shared" ca="1" si="7"/>
        <v>0.49645759496520753</v>
      </c>
      <c r="H39" s="43">
        <f t="shared" ca="1" si="8"/>
        <v>383.00681384394301</v>
      </c>
      <c r="I39" s="43">
        <f t="shared" ca="1" si="9"/>
        <v>4.4238625516156338</v>
      </c>
      <c r="J39" s="43">
        <f t="shared" ca="1" si="10"/>
        <v>39.141119751174365</v>
      </c>
    </row>
    <row r="40" spans="2:10" x14ac:dyDescent="0.25">
      <c r="B40" s="47">
        <f t="shared" ca="1" si="2"/>
        <v>19.251233894448191</v>
      </c>
      <c r="C40" s="47">
        <f t="shared" ca="1" si="3"/>
        <v>40.392254778861073</v>
      </c>
      <c r="D40" s="42">
        <f t="shared" ca="1" si="4"/>
        <v>59.643488673309264</v>
      </c>
      <c r="E40" s="43">
        <f t="shared" ca="1" si="5"/>
        <v>-21.141020884412882</v>
      </c>
      <c r="F40" s="43">
        <f t="shared" ca="1" si="6"/>
        <v>777.6007442719972</v>
      </c>
      <c r="G40" s="43">
        <f t="shared" ca="1" si="7"/>
        <v>0.47660706241442985</v>
      </c>
      <c r="H40" s="43">
        <f t="shared" ca="1" si="8"/>
        <v>370.61000645875089</v>
      </c>
      <c r="I40" s="43">
        <f t="shared" ca="1" si="9"/>
        <v>4.3876228067654344</v>
      </c>
      <c r="J40" s="43">
        <f t="shared" ca="1" si="10"/>
        <v>38.502467788896382</v>
      </c>
    </row>
    <row r="41" spans="2:10" x14ac:dyDescent="0.25">
      <c r="B41" s="47">
        <f t="shared" ca="1" si="2"/>
        <v>18.371618957916098</v>
      </c>
      <c r="C41" s="47">
        <f t="shared" ca="1" si="3"/>
        <v>40.567540155932285</v>
      </c>
      <c r="D41" s="42">
        <f t="shared" ca="1" si="4"/>
        <v>58.939159113848383</v>
      </c>
      <c r="E41" s="43">
        <f t="shared" ca="1" si="5"/>
        <v>-22.195921198016187</v>
      </c>
      <c r="F41" s="43">
        <f t="shared" ca="1" si="6"/>
        <v>745.29138980474818</v>
      </c>
      <c r="G41" s="43">
        <f t="shared" ca="1" si="7"/>
        <v>0.452864997170147</v>
      </c>
      <c r="H41" s="43">
        <f t="shared" ca="1" si="8"/>
        <v>337.51638313486217</v>
      </c>
      <c r="I41" s="43">
        <f t="shared" ca="1" si="9"/>
        <v>4.2862126589701655</v>
      </c>
      <c r="J41" s="43">
        <f t="shared" ca="1" si="10"/>
        <v>36.743237915832196</v>
      </c>
    </row>
    <row r="42" spans="2:10" x14ac:dyDescent="0.25">
      <c r="B42" s="47">
        <f t="shared" ca="1" si="2"/>
        <v>18.966306714525924</v>
      </c>
      <c r="C42" s="47">
        <f t="shared" ca="1" si="3"/>
        <v>41.452297850774151</v>
      </c>
      <c r="D42" s="42">
        <f t="shared" ca="1" si="4"/>
        <v>60.418604565300072</v>
      </c>
      <c r="E42" s="43">
        <f t="shared" ca="1" si="5"/>
        <v>-22.485991136248227</v>
      </c>
      <c r="F42" s="43">
        <f t="shared" ca="1" si="6"/>
        <v>786.19699505966628</v>
      </c>
      <c r="G42" s="43">
        <f t="shared" ca="1" si="7"/>
        <v>0.45754536413888369</v>
      </c>
      <c r="H42" s="43">
        <f t="shared" ca="1" si="8"/>
        <v>359.72079038947118</v>
      </c>
      <c r="I42" s="43">
        <f t="shared" ca="1" si="9"/>
        <v>4.3550323436831011</v>
      </c>
      <c r="J42" s="43">
        <f t="shared" ca="1" si="10"/>
        <v>37.932613429051848</v>
      </c>
    </row>
    <row r="43" spans="2:10" x14ac:dyDescent="0.25">
      <c r="B43" s="47">
        <f t="shared" ca="1" si="2"/>
        <v>20.587916175285965</v>
      </c>
      <c r="C43" s="47">
        <f t="shared" ca="1" si="3"/>
        <v>39.318805712080213</v>
      </c>
      <c r="D43" s="42">
        <f t="shared" ca="1" si="4"/>
        <v>59.906721887366174</v>
      </c>
      <c r="E43" s="43">
        <f t="shared" ca="1" si="5"/>
        <v>-18.730889536794248</v>
      </c>
      <c r="F43" s="43">
        <f t="shared" ca="1" si="6"/>
        <v>809.49227611266247</v>
      </c>
      <c r="G43" s="43">
        <f t="shared" ca="1" si="7"/>
        <v>0.5236149929386229</v>
      </c>
      <c r="H43" s="43">
        <f t="shared" ca="1" si="8"/>
        <v>423.86229244060149</v>
      </c>
      <c r="I43" s="43">
        <f t="shared" ca="1" si="9"/>
        <v>4.5373908995463426</v>
      </c>
      <c r="J43" s="43">
        <f t="shared" ca="1" si="10"/>
        <v>41.17583235057193</v>
      </c>
    </row>
    <row r="44" spans="2:10" x14ac:dyDescent="0.25">
      <c r="B44" s="47">
        <f t="shared" ca="1" si="2"/>
        <v>21.565455680974498</v>
      </c>
      <c r="C44" s="47">
        <f t="shared" ca="1" si="3"/>
        <v>38.622190054231773</v>
      </c>
      <c r="D44" s="42">
        <f t="shared" ca="1" si="4"/>
        <v>60.187645735206274</v>
      </c>
      <c r="E44" s="43">
        <f t="shared" ca="1" si="5"/>
        <v>-17.056734373257274</v>
      </c>
      <c r="F44" s="43">
        <f t="shared" ca="1" si="6"/>
        <v>832.90512791670938</v>
      </c>
      <c r="G44" s="43">
        <f t="shared" ca="1" si="7"/>
        <v>0.55836957072328441</v>
      </c>
      <c r="H44" s="43">
        <f t="shared" ca="1" si="8"/>
        <v>465.06887872807528</v>
      </c>
      <c r="I44" s="43">
        <f t="shared" ca="1" si="9"/>
        <v>4.643862151375135</v>
      </c>
      <c r="J44" s="43">
        <f t="shared" ca="1" si="10"/>
        <v>43.130911361948996</v>
      </c>
    </row>
    <row r="45" spans="2:10" x14ac:dyDescent="0.25">
      <c r="B45" s="47">
        <f t="shared" ca="1" si="2"/>
        <v>20.343285586818062</v>
      </c>
      <c r="C45" s="47">
        <f t="shared" ca="1" si="3"/>
        <v>38.6316048764225</v>
      </c>
      <c r="D45" s="42">
        <f t="shared" ca="1" si="4"/>
        <v>58.974890463240563</v>
      </c>
      <c r="E45" s="43">
        <f t="shared" ca="1" si="5"/>
        <v>-18.288319289604438</v>
      </c>
      <c r="F45" s="43">
        <f t="shared" ca="1" si="6"/>
        <v>785.89377067817622</v>
      </c>
      <c r="G45" s="43">
        <f t="shared" ca="1" si="7"/>
        <v>0.52659695738485623</v>
      </c>
      <c r="H45" s="43">
        <f t="shared" ca="1" si="8"/>
        <v>413.84926846683953</v>
      </c>
      <c r="I45" s="43">
        <f t="shared" ca="1" si="9"/>
        <v>4.5103531554433811</v>
      </c>
      <c r="J45" s="43">
        <f t="shared" ca="1" si="10"/>
        <v>40.686571173636125</v>
      </c>
    </row>
    <row r="46" spans="2:10" x14ac:dyDescent="0.25">
      <c r="B46" s="47">
        <f t="shared" ca="1" si="2"/>
        <v>21.209178591073499</v>
      </c>
      <c r="C46" s="47">
        <f t="shared" ca="1" si="3"/>
        <v>40.821296781869208</v>
      </c>
      <c r="D46" s="42">
        <f t="shared" ca="1" si="4"/>
        <v>62.030475372942703</v>
      </c>
      <c r="E46" s="43">
        <f t="shared" ca="1" si="5"/>
        <v>-19.612118190795709</v>
      </c>
      <c r="F46" s="43">
        <f t="shared" ca="1" si="6"/>
        <v>865.78617376587795</v>
      </c>
      <c r="G46" s="43">
        <f t="shared" ca="1" si="7"/>
        <v>0.51956160786380412</v>
      </c>
      <c r="H46" s="43">
        <f t="shared" ca="1" si="8"/>
        <v>449.82925650805043</v>
      </c>
      <c r="I46" s="43">
        <f t="shared" ca="1" si="9"/>
        <v>4.6053423967250797</v>
      </c>
      <c r="J46" s="43">
        <f t="shared" ca="1" si="10"/>
        <v>42.418357182146998</v>
      </c>
    </row>
    <row r="47" spans="2:10" x14ac:dyDescent="0.25">
      <c r="B47" s="47">
        <f t="shared" ca="1" si="2"/>
        <v>21.044732272043763</v>
      </c>
      <c r="C47" s="47">
        <f t="shared" ca="1" si="3"/>
        <v>40.860401724834276</v>
      </c>
      <c r="D47" s="42">
        <f t="shared" ca="1" si="4"/>
        <v>61.905133996878035</v>
      </c>
      <c r="E47" s="43">
        <f t="shared" ca="1" si="5"/>
        <v>-19.815669452790512</v>
      </c>
      <c r="F47" s="43">
        <f t="shared" ca="1" si="6"/>
        <v>859.89621482729251</v>
      </c>
      <c r="G47" s="43">
        <f t="shared" ca="1" si="7"/>
        <v>0.51503977894698783</v>
      </c>
      <c r="H47" s="43">
        <f t="shared" ca="1" si="8"/>
        <v>442.88075640200026</v>
      </c>
      <c r="I47" s="43">
        <f t="shared" ca="1" si="9"/>
        <v>4.5874537896357888</v>
      </c>
      <c r="J47" s="43">
        <f t="shared" ca="1" si="10"/>
        <v>42.089464544087527</v>
      </c>
    </row>
    <row r="48" spans="2:10" x14ac:dyDescent="0.25">
      <c r="B48" s="47">
        <f t="shared" ca="1" si="2"/>
        <v>20.577244843164273</v>
      </c>
      <c r="C48" s="47">
        <f t="shared" ca="1" si="3"/>
        <v>40.927891585112071</v>
      </c>
      <c r="D48" s="42">
        <f t="shared" ca="1" si="4"/>
        <v>61.505136428276344</v>
      </c>
      <c r="E48" s="43">
        <f t="shared" ca="1" si="5"/>
        <v>-20.350646741947799</v>
      </c>
      <c r="F48" s="43">
        <f t="shared" ca="1" si="6"/>
        <v>842.18324606133376</v>
      </c>
      <c r="G48" s="43">
        <f t="shared" ca="1" si="7"/>
        <v>0.50276826013313258</v>
      </c>
      <c r="H48" s="43">
        <f t="shared" ca="1" si="8"/>
        <v>423.42300533553066</v>
      </c>
      <c r="I48" s="43">
        <f t="shared" ca="1" si="9"/>
        <v>4.5362148144862227</v>
      </c>
      <c r="J48" s="43">
        <f t="shared" ca="1" si="10"/>
        <v>41.154489686328546</v>
      </c>
    </row>
    <row r="49" spans="2:10" x14ac:dyDescent="0.25">
      <c r="B49" s="47">
        <f t="shared" ca="1" si="2"/>
        <v>18.758203756747747</v>
      </c>
      <c r="C49" s="47">
        <f t="shared" ca="1" si="3"/>
        <v>39.015760679543014</v>
      </c>
      <c r="D49" s="42">
        <f t="shared" ca="1" si="4"/>
        <v>57.773964436290761</v>
      </c>
      <c r="E49" s="43">
        <f t="shared" ca="1" si="5"/>
        <v>-20.257556922795267</v>
      </c>
      <c r="F49" s="43">
        <f t="shared" ca="1" si="6"/>
        <v>731.8655885513748</v>
      </c>
      <c r="G49" s="43">
        <f t="shared" ca="1" si="7"/>
        <v>0.48078528856117281</v>
      </c>
      <c r="H49" s="43">
        <f t="shared" ca="1" si="8"/>
        <v>351.87020817966527</v>
      </c>
      <c r="I49" s="43">
        <f t="shared" ca="1" si="9"/>
        <v>4.3310742035605605</v>
      </c>
      <c r="J49" s="43">
        <f t="shared" ca="1" si="10"/>
        <v>37.516407513495494</v>
      </c>
    </row>
    <row r="50" spans="2:10" x14ac:dyDescent="0.25">
      <c r="B50" s="47">
        <f t="shared" ca="1" si="2"/>
        <v>20.198914863254867</v>
      </c>
      <c r="C50" s="47">
        <f t="shared" ca="1" si="3"/>
        <v>40.763440145651927</v>
      </c>
      <c r="D50" s="42">
        <f t="shared" ca="1" si="4"/>
        <v>60.962355008906798</v>
      </c>
      <c r="E50" s="43">
        <f t="shared" ca="1" si="5"/>
        <v>-20.56452528239706</v>
      </c>
      <c r="F50" s="43">
        <f t="shared" ca="1" si="6"/>
        <v>823.37725703540889</v>
      </c>
      <c r="G50" s="43">
        <f t="shared" ca="1" si="7"/>
        <v>0.4955154616755133</v>
      </c>
      <c r="H50" s="43">
        <f t="shared" ca="1" si="8"/>
        <v>407.99616165301836</v>
      </c>
      <c r="I50" s="43">
        <f t="shared" ca="1" si="9"/>
        <v>4.4943202893490879</v>
      </c>
      <c r="J50" s="43">
        <f t="shared" ca="1" si="10"/>
        <v>40.397829726509734</v>
      </c>
    </row>
    <row r="51" spans="2:10" x14ac:dyDescent="0.25">
      <c r="B51" s="47">
        <f t="shared" ca="1" si="2"/>
        <v>21.022786380413315</v>
      </c>
      <c r="C51" s="47">
        <f t="shared" ca="1" si="3"/>
        <v>38.830407982878022</v>
      </c>
      <c r="D51" s="42">
        <f t="shared" ca="1" si="4"/>
        <v>59.853194363291337</v>
      </c>
      <c r="E51" s="43">
        <f t="shared" ca="1" si="5"/>
        <v>-17.807621602464707</v>
      </c>
      <c r="F51" s="43">
        <f t="shared" ca="1" si="6"/>
        <v>816.32337208834053</v>
      </c>
      <c r="G51" s="43">
        <f t="shared" ca="1" si="7"/>
        <v>0.54140009009648205</v>
      </c>
      <c r="H51" s="43">
        <f t="shared" ca="1" si="8"/>
        <v>441.95754719649159</v>
      </c>
      <c r="I51" s="43">
        <f t="shared" ca="1" si="9"/>
        <v>4.5850612188293969</v>
      </c>
      <c r="J51" s="43">
        <f t="shared" ca="1" si="10"/>
        <v>42.04557276082663</v>
      </c>
    </row>
    <row r="52" spans="2:10" x14ac:dyDescent="0.25">
      <c r="B52" s="47">
        <f t="shared" ca="1" si="2"/>
        <v>20.497911676760125</v>
      </c>
      <c r="C52" s="47">
        <f t="shared" ca="1" si="3"/>
        <v>39.050697101184944</v>
      </c>
      <c r="D52" s="42">
        <f t="shared" ca="1" si="4"/>
        <v>59.54860877794507</v>
      </c>
      <c r="E52" s="43">
        <f t="shared" ca="1" si="5"/>
        <v>-18.552785424424819</v>
      </c>
      <c r="F52" s="43">
        <f t="shared" ca="1" si="6"/>
        <v>800.45774009600166</v>
      </c>
      <c r="G52" s="43">
        <f t="shared" ca="1" si="7"/>
        <v>0.52490514122315479</v>
      </c>
      <c r="H52" s="43">
        <f t="shared" ca="1" si="8"/>
        <v>420.16438310825907</v>
      </c>
      <c r="I52" s="43">
        <f t="shared" ca="1" si="9"/>
        <v>4.5274619464728936</v>
      </c>
      <c r="J52" s="43">
        <f t="shared" ca="1" si="10"/>
        <v>40.995823353520251</v>
      </c>
    </row>
    <row r="53" spans="2:10" x14ac:dyDescent="0.25">
      <c r="B53" s="47">
        <f t="shared" ca="1" si="2"/>
        <v>20.245462964746459</v>
      </c>
      <c r="C53" s="47">
        <f t="shared" ca="1" si="3"/>
        <v>39.195233704106016</v>
      </c>
      <c r="D53" s="42">
        <f t="shared" ca="1" si="4"/>
        <v>59.440696668852475</v>
      </c>
      <c r="E53" s="43">
        <f t="shared" ca="1" si="5"/>
        <v>-18.949770739359558</v>
      </c>
      <c r="F53" s="43">
        <f t="shared" ca="1" si="6"/>
        <v>793.52565235106056</v>
      </c>
      <c r="G53" s="43">
        <f t="shared" ca="1" si="7"/>
        <v>0.51652869625894293</v>
      </c>
      <c r="H53" s="43">
        <f t="shared" ca="1" si="8"/>
        <v>409.87877065692044</v>
      </c>
      <c r="I53" s="43">
        <f t="shared" ca="1" si="9"/>
        <v>4.4994958567317802</v>
      </c>
      <c r="J53" s="43">
        <f t="shared" ca="1" si="10"/>
        <v>40.490925929492917</v>
      </c>
    </row>
    <row r="54" spans="2:10" x14ac:dyDescent="0.25">
      <c r="B54" s="47">
        <f t="shared" ca="1" si="2"/>
        <v>20.415973078713257</v>
      </c>
      <c r="C54" s="47">
        <f t="shared" ca="1" si="3"/>
        <v>38.174309726252361</v>
      </c>
      <c r="D54" s="42">
        <f t="shared" ca="1" si="4"/>
        <v>58.590282804965618</v>
      </c>
      <c r="E54" s="43">
        <f t="shared" ca="1" si="5"/>
        <v>-17.758336647539103</v>
      </c>
      <c r="F54" s="43">
        <f t="shared" ca="1" si="6"/>
        <v>779.3656796696298</v>
      </c>
      <c r="G54" s="43">
        <f t="shared" ca="1" si="7"/>
        <v>0.53480922707223844</v>
      </c>
      <c r="H54" s="43">
        <f t="shared" ca="1" si="8"/>
        <v>416.81195675074446</v>
      </c>
      <c r="I54" s="43">
        <f t="shared" ca="1" si="9"/>
        <v>4.5184038197922565</v>
      </c>
      <c r="J54" s="43">
        <f t="shared" ca="1" si="10"/>
        <v>40.831946157426515</v>
      </c>
    </row>
    <row r="55" spans="2:10" x14ac:dyDescent="0.25">
      <c r="B55" s="47">
        <f t="shared" ca="1" si="2"/>
        <v>19.623210454862999</v>
      </c>
      <c r="C55" s="47">
        <f t="shared" ca="1" si="3"/>
        <v>39.555700201875048</v>
      </c>
      <c r="D55" s="42">
        <f t="shared" ca="1" si="4"/>
        <v>59.178910656738047</v>
      </c>
      <c r="E55" s="43">
        <f t="shared" ca="1" si="5"/>
        <v>-19.932489747012049</v>
      </c>
      <c r="F55" s="43">
        <f t="shared" ca="1" si="6"/>
        <v>776.20982975086088</v>
      </c>
      <c r="G55" s="43">
        <f t="shared" ca="1" si="7"/>
        <v>0.49609058504121245</v>
      </c>
      <c r="H55" s="43">
        <f t="shared" ca="1" si="8"/>
        <v>385.07038855584449</v>
      </c>
      <c r="I55" s="43">
        <f t="shared" ca="1" si="9"/>
        <v>4.4298093023134752</v>
      </c>
      <c r="J55" s="43">
        <f t="shared" ca="1" si="10"/>
        <v>39.246420909725998</v>
      </c>
    </row>
    <row r="56" spans="2:10" x14ac:dyDescent="0.25">
      <c r="B56" s="47">
        <f t="shared" ca="1" si="2"/>
        <v>19.909999008947796</v>
      </c>
      <c r="C56" s="47">
        <f t="shared" ca="1" si="3"/>
        <v>39.548300414795413</v>
      </c>
      <c r="D56" s="42">
        <f t="shared" ca="1" si="4"/>
        <v>59.458299423743213</v>
      </c>
      <c r="E56" s="43">
        <f t="shared" ca="1" si="5"/>
        <v>-19.638301405847617</v>
      </c>
      <c r="F56" s="43">
        <f t="shared" ca="1" si="6"/>
        <v>787.4066220641464</v>
      </c>
      <c r="G56" s="43">
        <f t="shared" ca="1" si="7"/>
        <v>0.50343500985188394</v>
      </c>
      <c r="H56" s="43">
        <f t="shared" ca="1" si="8"/>
        <v>396.40806053630223</v>
      </c>
      <c r="I56" s="43">
        <f t="shared" ca="1" si="9"/>
        <v>4.4620621924114632</v>
      </c>
      <c r="J56" s="43">
        <f t="shared" ca="1" si="10"/>
        <v>39.819998017895593</v>
      </c>
    </row>
    <row r="57" spans="2:10" x14ac:dyDescent="0.25">
      <c r="B57" s="47">
        <f t="shared" ca="1" si="2"/>
        <v>21.643660437225712</v>
      </c>
      <c r="C57" s="47">
        <f t="shared" ca="1" si="3"/>
        <v>42.604257548711971</v>
      </c>
      <c r="D57" s="42">
        <f t="shared" ca="1" si="4"/>
        <v>64.247917985937676</v>
      </c>
      <c r="E57" s="43">
        <f t="shared" ca="1" si="5"/>
        <v>-20.960597111486258</v>
      </c>
      <c r="F57" s="43">
        <f t="shared" ca="1" si="6"/>
        <v>922.11208356443217</v>
      </c>
      <c r="G57" s="43">
        <f t="shared" ca="1" si="7"/>
        <v>0.50801637400861244</v>
      </c>
      <c r="H57" s="43">
        <f t="shared" ca="1" si="8"/>
        <v>468.44803712192953</v>
      </c>
      <c r="I57" s="43">
        <f t="shared" ca="1" si="9"/>
        <v>4.6522747594295968</v>
      </c>
      <c r="J57" s="43">
        <f t="shared" ca="1" si="10"/>
        <v>43.287320874451424</v>
      </c>
    </row>
    <row r="58" spans="2:10" x14ac:dyDescent="0.25">
      <c r="B58" s="47">
        <f t="shared" ca="1" si="2"/>
        <v>19.413523320042337</v>
      </c>
      <c r="C58" s="47">
        <f t="shared" ca="1" si="3"/>
        <v>39.268288470854223</v>
      </c>
      <c r="D58" s="42">
        <f t="shared" ca="1" si="4"/>
        <v>58.68181179089656</v>
      </c>
      <c r="E58" s="43">
        <f t="shared" ca="1" si="5"/>
        <v>-19.854765150811886</v>
      </c>
      <c r="F58" s="43">
        <f t="shared" ca="1" si="6"/>
        <v>762.33583396707809</v>
      </c>
      <c r="G58" s="43">
        <f t="shared" ca="1" si="7"/>
        <v>0.49438170279439286</v>
      </c>
      <c r="H58" s="43">
        <f t="shared" ca="1" si="8"/>
        <v>376.88488769782765</v>
      </c>
      <c r="I58" s="43">
        <f t="shared" ca="1" si="9"/>
        <v>4.4060779974987208</v>
      </c>
      <c r="J58" s="43">
        <f t="shared" ca="1" si="10"/>
        <v>38.827046640084674</v>
      </c>
    </row>
    <row r="59" spans="2:10" x14ac:dyDescent="0.25">
      <c r="B59" s="47">
        <f t="shared" ca="1" si="2"/>
        <v>20.310110612447087</v>
      </c>
      <c r="C59" s="47">
        <f t="shared" ca="1" si="3"/>
        <v>40.211126270019712</v>
      </c>
      <c r="D59" s="42">
        <f t="shared" ca="1" si="4"/>
        <v>60.521236882466795</v>
      </c>
      <c r="E59" s="43">
        <f t="shared" ca="1" si="5"/>
        <v>-19.901015657572625</v>
      </c>
      <c r="F59" s="43">
        <f t="shared" ca="1" si="6"/>
        <v>816.69242239517723</v>
      </c>
      <c r="G59" s="43">
        <f t="shared" ca="1" si="7"/>
        <v>0.50508683780861263</v>
      </c>
      <c r="H59" s="43">
        <f t="shared" ca="1" si="8"/>
        <v>412.50059308983577</v>
      </c>
      <c r="I59" s="43">
        <f t="shared" ca="1" si="9"/>
        <v>4.5066740077852412</v>
      </c>
      <c r="J59" s="43">
        <f t="shared" ca="1" si="10"/>
        <v>40.620221224894173</v>
      </c>
    </row>
    <row r="60" spans="2:10" x14ac:dyDescent="0.25">
      <c r="B60" s="47">
        <f t="shared" ca="1" si="2"/>
        <v>21.343260948117397</v>
      </c>
      <c r="C60" s="47">
        <f t="shared" ca="1" si="3"/>
        <v>39.924006472682684</v>
      </c>
      <c r="D60" s="42">
        <f t="shared" ca="1" si="4"/>
        <v>61.267267420800081</v>
      </c>
      <c r="E60" s="43">
        <f t="shared" ca="1" si="5"/>
        <v>-18.580745524565287</v>
      </c>
      <c r="F60" s="43">
        <f t="shared" ca="1" si="6"/>
        <v>852.10848824079449</v>
      </c>
      <c r="G60" s="43">
        <f t="shared" ca="1" si="7"/>
        <v>0.53459717182245114</v>
      </c>
      <c r="H60" s="43">
        <f t="shared" ca="1" si="8"/>
        <v>455.53478789943313</v>
      </c>
      <c r="I60" s="43">
        <f t="shared" ca="1" si="9"/>
        <v>4.6198767243420464</v>
      </c>
      <c r="J60" s="43">
        <f t="shared" ca="1" si="10"/>
        <v>42.686521896234794</v>
      </c>
    </row>
    <row r="61" spans="2:10" x14ac:dyDescent="0.25">
      <c r="B61" s="47">
        <f t="shared" ca="1" si="2"/>
        <v>19.847377406341884</v>
      </c>
      <c r="C61" s="47">
        <f t="shared" ca="1" si="3"/>
        <v>39.462770702724526</v>
      </c>
      <c r="D61" s="42">
        <f t="shared" ca="1" si="4"/>
        <v>59.310148109066411</v>
      </c>
      <c r="E61" s="43">
        <f t="shared" ca="1" si="5"/>
        <v>-19.615393296382642</v>
      </c>
      <c r="F61" s="43">
        <f t="shared" ca="1" si="6"/>
        <v>783.23250363690522</v>
      </c>
      <c r="G61" s="43">
        <f t="shared" ca="1" si="7"/>
        <v>0.50293927803127148</v>
      </c>
      <c r="H61" s="43">
        <f t="shared" ca="1" si="8"/>
        <v>393.91838990977033</v>
      </c>
      <c r="I61" s="43">
        <f t="shared" ca="1" si="9"/>
        <v>4.455039551602419</v>
      </c>
      <c r="J61" s="43">
        <f t="shared" ca="1" si="10"/>
        <v>39.694754812683769</v>
      </c>
    </row>
    <row r="62" spans="2:10" x14ac:dyDescent="0.25">
      <c r="B62" s="47">
        <f t="shared" ca="1" si="2"/>
        <v>20.739683439620414</v>
      </c>
      <c r="C62" s="47">
        <f t="shared" ca="1" si="3"/>
        <v>40.81306768158241</v>
      </c>
      <c r="D62" s="42">
        <f t="shared" ca="1" si="4"/>
        <v>61.552751121202824</v>
      </c>
      <c r="E62" s="43">
        <f t="shared" ca="1" si="5"/>
        <v>-20.073384241961996</v>
      </c>
      <c r="F62" s="43">
        <f t="shared" ca="1" si="6"/>
        <v>846.45010391582184</v>
      </c>
      <c r="G62" s="43">
        <f t="shared" ca="1" si="7"/>
        <v>0.5081628169053205</v>
      </c>
      <c r="H62" s="43">
        <f t="shared" ca="1" si="8"/>
        <v>430.13446917566523</v>
      </c>
      <c r="I62" s="43">
        <f t="shared" ca="1" si="9"/>
        <v>4.5540842591700494</v>
      </c>
      <c r="J62" s="43">
        <f t="shared" ca="1" si="10"/>
        <v>41.479366879240828</v>
      </c>
    </row>
    <row r="63" spans="2:10" x14ac:dyDescent="0.25">
      <c r="B63" s="47">
        <f t="shared" ca="1" si="2"/>
        <v>19.039470324859767</v>
      </c>
      <c r="C63" s="47">
        <f t="shared" ca="1" si="3"/>
        <v>41.315116596881296</v>
      </c>
      <c r="D63" s="42">
        <f t="shared" ca="1" si="4"/>
        <v>60.35458692174106</v>
      </c>
      <c r="E63" s="43">
        <f t="shared" ca="1" si="5"/>
        <v>-22.275646272021529</v>
      </c>
      <c r="F63" s="43">
        <f t="shared" ca="1" si="6"/>
        <v>786.61793641444274</v>
      </c>
      <c r="G63" s="43">
        <f t="shared" ca="1" si="7"/>
        <v>0.46083544942233023</v>
      </c>
      <c r="H63" s="43">
        <f t="shared" ca="1" si="8"/>
        <v>362.50143025121571</v>
      </c>
      <c r="I63" s="43">
        <f t="shared" ca="1" si="9"/>
        <v>4.3634241513815466</v>
      </c>
      <c r="J63" s="43">
        <f t="shared" ca="1" si="10"/>
        <v>38.078940649719534</v>
      </c>
    </row>
    <row r="64" spans="2:10" x14ac:dyDescent="0.25">
      <c r="B64" s="47">
        <f t="shared" ca="1" si="2"/>
        <v>20.460928361875084</v>
      </c>
      <c r="C64" s="47">
        <f t="shared" ca="1" si="3"/>
        <v>41.112529709056631</v>
      </c>
      <c r="D64" s="42">
        <f t="shared" ca="1" si="4"/>
        <v>61.573458070931714</v>
      </c>
      <c r="E64" s="43">
        <f t="shared" ca="1" si="5"/>
        <v>-20.651601347181547</v>
      </c>
      <c r="F64" s="43">
        <f t="shared" ca="1" si="6"/>
        <v>841.2005251524688</v>
      </c>
      <c r="G64" s="43">
        <f t="shared" ca="1" si="7"/>
        <v>0.49768108425027835</v>
      </c>
      <c r="H64" s="43">
        <f t="shared" ca="1" si="8"/>
        <v>418.64958942978421</v>
      </c>
      <c r="I64" s="43">
        <f t="shared" ca="1" si="9"/>
        <v>4.5233757705805386</v>
      </c>
      <c r="J64" s="43">
        <f t="shared" ca="1" si="10"/>
        <v>40.921856723750167</v>
      </c>
    </row>
    <row r="65" spans="2:10" x14ac:dyDescent="0.25">
      <c r="B65" s="47">
        <f t="shared" ca="1" si="2"/>
        <v>20.487358478055256</v>
      </c>
      <c r="C65" s="47">
        <f t="shared" ca="1" si="3"/>
        <v>40.834613375594508</v>
      </c>
      <c r="D65" s="42">
        <f t="shared" ca="1" si="4"/>
        <v>61.321971853649764</v>
      </c>
      <c r="E65" s="43">
        <f t="shared" ca="1" si="5"/>
        <v>-20.347254897539251</v>
      </c>
      <c r="F65" s="43">
        <f t="shared" ca="1" si="6"/>
        <v>836.59336253859465</v>
      </c>
      <c r="G65" s="43">
        <f t="shared" ca="1" si="7"/>
        <v>0.50171550026967737</v>
      </c>
      <c r="H65" s="43">
        <f t="shared" ca="1" si="8"/>
        <v>419.73185740834259</v>
      </c>
      <c r="I65" s="43">
        <f t="shared" ca="1" si="9"/>
        <v>4.5262963312243771</v>
      </c>
      <c r="J65" s="43">
        <f t="shared" ca="1" si="10"/>
        <v>40.974716956110512</v>
      </c>
    </row>
    <row r="66" spans="2:10" x14ac:dyDescent="0.25">
      <c r="B66" s="47">
        <f t="shared" ca="1" si="2"/>
        <v>19.183588570169636</v>
      </c>
      <c r="C66" s="47">
        <f t="shared" ca="1" si="3"/>
        <v>38.16369767333407</v>
      </c>
      <c r="D66" s="42">
        <f t="shared" ca="1" si="4"/>
        <v>57.347286243503703</v>
      </c>
      <c r="E66" s="43">
        <f t="shared" ca="1" si="5"/>
        <v>-18.980109103164434</v>
      </c>
      <c r="F66" s="43">
        <f t="shared" ca="1" si="6"/>
        <v>732.11667448158096</v>
      </c>
      <c r="G66" s="43">
        <f t="shared" ca="1" si="7"/>
        <v>0.50266587725260414</v>
      </c>
      <c r="H66" s="43">
        <f t="shared" ca="1" si="8"/>
        <v>368.01007042954313</v>
      </c>
      <c r="I66" s="43">
        <f t="shared" ca="1" si="9"/>
        <v>4.3799073700444442</v>
      </c>
      <c r="J66" s="43">
        <f t="shared" ca="1" si="10"/>
        <v>38.367177140339273</v>
      </c>
    </row>
    <row r="67" spans="2:10" x14ac:dyDescent="0.25">
      <c r="B67" s="47">
        <f t="shared" ca="1" si="2"/>
        <v>19.819844024839117</v>
      </c>
      <c r="C67" s="47">
        <f t="shared" ca="1" si="3"/>
        <v>41.960286123781806</v>
      </c>
      <c r="D67" s="42">
        <f t="shared" ca="1" si="4"/>
        <v>61.780130148620927</v>
      </c>
      <c r="E67" s="43">
        <f t="shared" ca="1" si="5"/>
        <v>-22.140442098942689</v>
      </c>
      <c r="F67" s="43">
        <f t="shared" ca="1" si="6"/>
        <v>831.64632621097655</v>
      </c>
      <c r="G67" s="43">
        <f t="shared" ca="1" si="7"/>
        <v>0.47234768529392451</v>
      </c>
      <c r="H67" s="43">
        <f t="shared" ca="1" si="8"/>
        <v>392.82621716895085</v>
      </c>
      <c r="I67" s="43">
        <f t="shared" ca="1" si="9"/>
        <v>4.4519483403156324</v>
      </c>
      <c r="J67" s="43">
        <f t="shared" ca="1" si="10"/>
        <v>39.639688049678234</v>
      </c>
    </row>
    <row r="68" spans="2:10" x14ac:dyDescent="0.25">
      <c r="B68" s="47">
        <f t="shared" ca="1" si="2"/>
        <v>19.345910373131076</v>
      </c>
      <c r="C68" s="47">
        <f t="shared" ca="1" si="3"/>
        <v>39.883133107704914</v>
      </c>
      <c r="D68" s="42">
        <f t="shared" ca="1" si="4"/>
        <v>59.22904348083599</v>
      </c>
      <c r="E68" s="43">
        <f t="shared" ca="1" si="5"/>
        <v>-20.537222734573838</v>
      </c>
      <c r="F68" s="43">
        <f t="shared" ca="1" si="6"/>
        <v>771.57551850131597</v>
      </c>
      <c r="G68" s="43">
        <f t="shared" ca="1" si="7"/>
        <v>0.48506496018974227</v>
      </c>
      <c r="H68" s="43">
        <f t="shared" ca="1" si="8"/>
        <v>374.26424816522058</v>
      </c>
      <c r="I68" s="43">
        <f t="shared" ca="1" si="9"/>
        <v>4.39839861462454</v>
      </c>
      <c r="J68" s="43">
        <f t="shared" ca="1" si="10"/>
        <v>38.691820746262152</v>
      </c>
    </row>
    <row r="69" spans="2:10" x14ac:dyDescent="0.25">
      <c r="B69" s="47">
        <f t="shared" ca="1" si="2"/>
        <v>18.783381993346694</v>
      </c>
      <c r="C69" s="47">
        <f t="shared" ca="1" si="3"/>
        <v>41.430829494842854</v>
      </c>
      <c r="D69" s="42">
        <f t="shared" ca="1" si="4"/>
        <v>60.214211488189548</v>
      </c>
      <c r="E69" s="43">
        <f t="shared" ca="1" si="5"/>
        <v>-22.64744750149616</v>
      </c>
      <c r="F69" s="43">
        <f t="shared" ca="1" si="6"/>
        <v>778.21109670284841</v>
      </c>
      <c r="G69" s="43">
        <f t="shared" ca="1" si="7"/>
        <v>0.45336726834505631</v>
      </c>
      <c r="H69" s="43">
        <f t="shared" ca="1" si="8"/>
        <v>352.81543910798081</v>
      </c>
      <c r="I69" s="43">
        <f t="shared" ca="1" si="9"/>
        <v>4.3339799253511426</v>
      </c>
      <c r="J69" s="43">
        <f t="shared" ca="1" si="10"/>
        <v>37.566763986693388</v>
      </c>
    </row>
    <row r="70" spans="2:10" x14ac:dyDescent="0.25">
      <c r="B70" s="47">
        <f t="shared" ref="B70:B133" ca="1" si="15">_xlfn.NORM.S.INV(RAND())*$B$4+$B$3</f>
        <v>20.761904209970343</v>
      </c>
      <c r="C70" s="47">
        <f t="shared" ref="C70:C133" ca="1" si="16">_xlfn.NORM.S.INV(RAND())*$C$4+$C$3</f>
        <v>41.813072194887496</v>
      </c>
      <c r="D70" s="42">
        <f t="shared" ref="D70:D133" ca="1" si="17">C70+B70</f>
        <v>62.574976404857836</v>
      </c>
      <c r="E70" s="43">
        <f t="shared" ref="E70:E133" ca="1" si="18">B70-C70</f>
        <v>-21.051167984917154</v>
      </c>
      <c r="F70" s="43">
        <f t="shared" ref="F70:F133" ca="1" si="19">B70*C70</f>
        <v>868.11899963482858</v>
      </c>
      <c r="G70" s="43">
        <f t="shared" ref="G70:G133" ca="1" si="20">B70/C70</f>
        <v>0.4965409887415283</v>
      </c>
      <c r="H70" s="43">
        <f t="shared" ref="H70:H133" ca="1" si="21">B70^$H$4</f>
        <v>431.05666642398427</v>
      </c>
      <c r="I70" s="43">
        <f t="shared" ref="I70:I133" ca="1" si="22">B70^$I$4</f>
        <v>4.5565232590178164</v>
      </c>
      <c r="J70" s="43">
        <f t="shared" ref="J70:J133" ca="1" si="23">$J$4*B70</f>
        <v>41.523808419940686</v>
      </c>
    </row>
    <row r="71" spans="2:10" x14ac:dyDescent="0.25">
      <c r="B71" s="47">
        <f t="shared" ca="1" si="15"/>
        <v>20.528519963396878</v>
      </c>
      <c r="C71" s="47">
        <f t="shared" ca="1" si="16"/>
        <v>40.356709364341974</v>
      </c>
      <c r="D71" s="42">
        <f t="shared" ca="1" si="17"/>
        <v>60.885229327738855</v>
      </c>
      <c r="E71" s="43">
        <f t="shared" ca="1" si="18"/>
        <v>-19.828189400945096</v>
      </c>
      <c r="F71" s="43">
        <f t="shared" ca="1" si="19"/>
        <v>828.46351384289994</v>
      </c>
      <c r="G71" s="43">
        <f t="shared" ca="1" si="20"/>
        <v>0.50867675503630849</v>
      </c>
      <c r="H71" s="43">
        <f t="shared" ca="1" si="21"/>
        <v>421.42013188758415</v>
      </c>
      <c r="I71" s="43">
        <f t="shared" ca="1" si="22"/>
        <v>4.5308409775004108</v>
      </c>
      <c r="J71" s="43">
        <f t="shared" ca="1" si="23"/>
        <v>41.057039926793756</v>
      </c>
    </row>
    <row r="72" spans="2:10" x14ac:dyDescent="0.25">
      <c r="B72" s="47">
        <f t="shared" ca="1" si="15"/>
        <v>20.246338958529556</v>
      </c>
      <c r="C72" s="47">
        <f t="shared" ca="1" si="16"/>
        <v>39.846364791238585</v>
      </c>
      <c r="D72" s="42">
        <f t="shared" ca="1" si="17"/>
        <v>60.092703749768141</v>
      </c>
      <c r="E72" s="43">
        <f t="shared" ca="1" si="18"/>
        <v>-19.600025832709029</v>
      </c>
      <c r="F72" s="43">
        <f t="shared" ca="1" si="19"/>
        <v>806.74300782863418</v>
      </c>
      <c r="G72" s="43">
        <f t="shared" ca="1" si="20"/>
        <v>0.50811006385659852</v>
      </c>
      <c r="H72" s="43">
        <f t="shared" ca="1" si="21"/>
        <v>409.91424122367164</v>
      </c>
      <c r="I72" s="43">
        <f t="shared" ca="1" si="22"/>
        <v>4.4995931992269655</v>
      </c>
      <c r="J72" s="43">
        <f t="shared" ca="1" si="23"/>
        <v>40.492677917059112</v>
      </c>
    </row>
    <row r="73" spans="2:10" x14ac:dyDescent="0.25">
      <c r="B73" s="47">
        <f t="shared" ca="1" si="15"/>
        <v>20.782227428791114</v>
      </c>
      <c r="C73" s="47">
        <f t="shared" ca="1" si="16"/>
        <v>40.696203666885999</v>
      </c>
      <c r="D73" s="42">
        <f t="shared" ca="1" si="17"/>
        <v>61.478431095677109</v>
      </c>
      <c r="E73" s="43">
        <f t="shared" ca="1" si="18"/>
        <v>-19.913976238094886</v>
      </c>
      <c r="F73" s="43">
        <f t="shared" ca="1" si="19"/>
        <v>845.75776009362767</v>
      </c>
      <c r="G73" s="43">
        <f t="shared" ca="1" si="20"/>
        <v>0.51066747156323467</v>
      </c>
      <c r="H73" s="43">
        <f t="shared" ca="1" si="21"/>
        <v>431.90097690199769</v>
      </c>
      <c r="I73" s="43">
        <f t="shared" ca="1" si="22"/>
        <v>4.5587528369929329</v>
      </c>
      <c r="J73" s="43">
        <f t="shared" ca="1" si="23"/>
        <v>41.564454857582227</v>
      </c>
    </row>
    <row r="74" spans="2:10" x14ac:dyDescent="0.25">
      <c r="B74" s="47">
        <f t="shared" ca="1" si="15"/>
        <v>19.43170776525205</v>
      </c>
      <c r="C74" s="47">
        <f t="shared" ca="1" si="16"/>
        <v>41.272148994490323</v>
      </c>
      <c r="D74" s="42">
        <f t="shared" ca="1" si="17"/>
        <v>60.703856759742372</v>
      </c>
      <c r="E74" s="43">
        <f t="shared" ca="1" si="18"/>
        <v>-21.840441229238273</v>
      </c>
      <c r="F74" s="43">
        <f t="shared" ca="1" si="19"/>
        <v>801.98833810487713</v>
      </c>
      <c r="G74" s="43">
        <f t="shared" ca="1" si="20"/>
        <v>0.47081889939499177</v>
      </c>
      <c r="H74" s="43">
        <f t="shared" ca="1" si="21"/>
        <v>377.59126667415683</v>
      </c>
      <c r="I74" s="43">
        <f t="shared" ca="1" si="22"/>
        <v>4.4081410781929442</v>
      </c>
      <c r="J74" s="43">
        <f t="shared" ca="1" si="23"/>
        <v>38.863415530504099</v>
      </c>
    </row>
    <row r="75" spans="2:10" x14ac:dyDescent="0.25">
      <c r="B75" s="47">
        <f t="shared" ca="1" si="15"/>
        <v>20.189893404311057</v>
      </c>
      <c r="C75" s="47">
        <f t="shared" ca="1" si="16"/>
        <v>41.86047920501025</v>
      </c>
      <c r="D75" s="42">
        <f t="shared" ca="1" si="17"/>
        <v>62.050372609321307</v>
      </c>
      <c r="E75" s="43">
        <f t="shared" ca="1" si="18"/>
        <v>-21.670585800699193</v>
      </c>
      <c r="F75" s="43">
        <f t="shared" ca="1" si="19"/>
        <v>845.15861300253664</v>
      </c>
      <c r="G75" s="43">
        <f t="shared" ca="1" si="20"/>
        <v>0.48231395788451803</v>
      </c>
      <c r="H75" s="43">
        <f t="shared" ca="1" si="21"/>
        <v>407.63179567744311</v>
      </c>
      <c r="I75" s="43">
        <f t="shared" ca="1" si="22"/>
        <v>4.4933165261653958</v>
      </c>
      <c r="J75" s="43">
        <f t="shared" ca="1" si="23"/>
        <v>40.379786808622114</v>
      </c>
    </row>
    <row r="76" spans="2:10" x14ac:dyDescent="0.25">
      <c r="B76" s="47">
        <f t="shared" ca="1" si="15"/>
        <v>20.111862928381147</v>
      </c>
      <c r="C76" s="47">
        <f t="shared" ca="1" si="16"/>
        <v>36.891826284652467</v>
      </c>
      <c r="D76" s="42">
        <f t="shared" ca="1" si="17"/>
        <v>57.00368921303361</v>
      </c>
      <c r="E76" s="43">
        <f t="shared" ca="1" si="18"/>
        <v>-16.77996335627132</v>
      </c>
      <c r="F76" s="43">
        <f t="shared" ca="1" si="19"/>
        <v>741.96335341457916</v>
      </c>
      <c r="G76" s="43">
        <f t="shared" ca="1" si="20"/>
        <v>0.54515769355522448</v>
      </c>
      <c r="H76" s="43">
        <f t="shared" ca="1" si="21"/>
        <v>404.48703044999189</v>
      </c>
      <c r="I76" s="43">
        <f t="shared" ca="1" si="22"/>
        <v>4.4846251714475702</v>
      </c>
      <c r="J76" s="43">
        <f t="shared" ca="1" si="23"/>
        <v>40.223725856762293</v>
      </c>
    </row>
    <row r="77" spans="2:10" x14ac:dyDescent="0.25">
      <c r="B77" s="47">
        <f t="shared" ca="1" si="15"/>
        <v>20.050869002721058</v>
      </c>
      <c r="C77" s="47">
        <f t="shared" ca="1" si="16"/>
        <v>40.811392444760173</v>
      </c>
      <c r="D77" s="42">
        <f t="shared" ca="1" si="17"/>
        <v>60.862261447481231</v>
      </c>
      <c r="E77" s="43">
        <f t="shared" ca="1" si="18"/>
        <v>-20.760523442039116</v>
      </c>
      <c r="F77" s="43">
        <f t="shared" ca="1" si="19"/>
        <v>818.3038837285261</v>
      </c>
      <c r="G77" s="43">
        <f t="shared" ca="1" si="20"/>
        <v>0.49130568210483627</v>
      </c>
      <c r="H77" s="43">
        <f t="shared" ca="1" si="21"/>
        <v>402.03734776428013</v>
      </c>
      <c r="I77" s="43">
        <f t="shared" ca="1" si="22"/>
        <v>4.4778196706344771</v>
      </c>
      <c r="J77" s="43">
        <f t="shared" ca="1" si="23"/>
        <v>40.101738005442115</v>
      </c>
    </row>
    <row r="78" spans="2:10" x14ac:dyDescent="0.25">
      <c r="B78" s="47">
        <f t="shared" ca="1" si="15"/>
        <v>19.927390240682101</v>
      </c>
      <c r="C78" s="47">
        <f t="shared" ca="1" si="16"/>
        <v>40.664416548820142</v>
      </c>
      <c r="D78" s="42">
        <f t="shared" ca="1" si="17"/>
        <v>60.591806789502243</v>
      </c>
      <c r="E78" s="43">
        <f t="shared" ca="1" si="18"/>
        <v>-20.737026308138041</v>
      </c>
      <c r="F78" s="43">
        <f t="shared" ca="1" si="19"/>
        <v>810.33569747799027</v>
      </c>
      <c r="G78" s="43">
        <f t="shared" ca="1" si="20"/>
        <v>0.49004490736410883</v>
      </c>
      <c r="H78" s="43">
        <f t="shared" ca="1" si="21"/>
        <v>397.10088180443222</v>
      </c>
      <c r="I78" s="43">
        <f t="shared" ca="1" si="22"/>
        <v>4.4640105556194758</v>
      </c>
      <c r="J78" s="43">
        <f t="shared" ca="1" si="23"/>
        <v>39.854780481364202</v>
      </c>
    </row>
    <row r="79" spans="2:10" x14ac:dyDescent="0.25">
      <c r="B79" s="47">
        <f t="shared" ca="1" si="15"/>
        <v>18.76113919699284</v>
      </c>
      <c r="C79" s="47">
        <f t="shared" ca="1" si="16"/>
        <v>39.393840501251624</v>
      </c>
      <c r="D79" s="42">
        <f t="shared" ca="1" si="17"/>
        <v>58.15497969824446</v>
      </c>
      <c r="E79" s="43">
        <f t="shared" ca="1" si="18"/>
        <v>-20.632701304258784</v>
      </c>
      <c r="F79" s="43">
        <f t="shared" ca="1" si="19"/>
        <v>739.07332514811594</v>
      </c>
      <c r="G79" s="43">
        <f t="shared" ca="1" si="20"/>
        <v>0.4762454982371358</v>
      </c>
      <c r="H79" s="43">
        <f t="shared" ca="1" si="21"/>
        <v>351.98034396894116</v>
      </c>
      <c r="I79" s="43">
        <f t="shared" ca="1" si="22"/>
        <v>4.3314130716191039</v>
      </c>
      <c r="J79" s="43">
        <f t="shared" ca="1" si="23"/>
        <v>37.52227839398568</v>
      </c>
    </row>
    <row r="80" spans="2:10" x14ac:dyDescent="0.25">
      <c r="B80" s="47">
        <f t="shared" ca="1" si="15"/>
        <v>20.92856343717532</v>
      </c>
      <c r="C80" s="47">
        <f t="shared" ca="1" si="16"/>
        <v>38.225938527901469</v>
      </c>
      <c r="D80" s="42">
        <f t="shared" ca="1" si="17"/>
        <v>59.15450196507679</v>
      </c>
      <c r="E80" s="43">
        <f t="shared" ca="1" si="18"/>
        <v>-17.297375090726149</v>
      </c>
      <c r="F80" s="43">
        <f t="shared" ca="1" si="19"/>
        <v>800.0139794267501</v>
      </c>
      <c r="G80" s="43">
        <f t="shared" ca="1" si="20"/>
        <v>0.54749639232269909</v>
      </c>
      <c r="H80" s="43">
        <f t="shared" ca="1" si="21"/>
        <v>438.00476754387165</v>
      </c>
      <c r="I80" s="43">
        <f t="shared" ca="1" si="22"/>
        <v>4.5747746870392776</v>
      </c>
      <c r="J80" s="43">
        <f t="shared" ca="1" si="23"/>
        <v>41.857126874350641</v>
      </c>
    </row>
    <row r="81" spans="2:10" x14ac:dyDescent="0.25">
      <c r="B81" s="47">
        <f t="shared" ca="1" si="15"/>
        <v>19.917680744311159</v>
      </c>
      <c r="C81" s="47">
        <f t="shared" ca="1" si="16"/>
        <v>40.776027635989905</v>
      </c>
      <c r="D81" s="42">
        <f t="shared" ca="1" si="17"/>
        <v>60.693708380301061</v>
      </c>
      <c r="E81" s="43">
        <f t="shared" ca="1" si="18"/>
        <v>-20.858346891678746</v>
      </c>
      <c r="F81" s="43">
        <f t="shared" ca="1" si="19"/>
        <v>812.16390047485584</v>
      </c>
      <c r="G81" s="43">
        <f t="shared" ca="1" si="20"/>
        <v>0.48846545137053354</v>
      </c>
      <c r="H81" s="43">
        <f t="shared" ca="1" si="21"/>
        <v>396.71400623230352</v>
      </c>
      <c r="I81" s="43">
        <f t="shared" ca="1" si="22"/>
        <v>4.4629228924899831</v>
      </c>
      <c r="J81" s="43">
        <f t="shared" ca="1" si="23"/>
        <v>39.835361488622318</v>
      </c>
    </row>
    <row r="82" spans="2:10" x14ac:dyDescent="0.25">
      <c r="B82" s="47">
        <f t="shared" ca="1" si="15"/>
        <v>20.152273458353093</v>
      </c>
      <c r="C82" s="47">
        <f t="shared" ca="1" si="16"/>
        <v>39.3147174987444</v>
      </c>
      <c r="D82" s="42">
        <f t="shared" ca="1" si="17"/>
        <v>59.466990957097494</v>
      </c>
      <c r="E82" s="43">
        <f t="shared" ca="1" si="18"/>
        <v>-19.162444040391307</v>
      </c>
      <c r="F82" s="43">
        <f t="shared" ca="1" si="19"/>
        <v>792.28093797259669</v>
      </c>
      <c r="G82" s="43">
        <f t="shared" ca="1" si="20"/>
        <v>0.51258853529843373</v>
      </c>
      <c r="H82" s="43">
        <f t="shared" ca="1" si="21"/>
        <v>406.11412554024253</v>
      </c>
      <c r="I82" s="43">
        <f t="shared" ca="1" si="22"/>
        <v>4.4891283628732532</v>
      </c>
      <c r="J82" s="43">
        <f t="shared" ca="1" si="23"/>
        <v>40.304546916706187</v>
      </c>
    </row>
    <row r="83" spans="2:10" x14ac:dyDescent="0.25">
      <c r="B83" s="47">
        <f t="shared" ca="1" si="15"/>
        <v>21.061647904196587</v>
      </c>
      <c r="C83" s="47">
        <f t="shared" ca="1" si="16"/>
        <v>38.385643920911683</v>
      </c>
      <c r="D83" s="42">
        <f t="shared" ca="1" si="17"/>
        <v>59.447291825108266</v>
      </c>
      <c r="E83" s="43">
        <f t="shared" ca="1" si="18"/>
        <v>-17.323996016715096</v>
      </c>
      <c r="F83" s="43">
        <f t="shared" ca="1" si="19"/>
        <v>808.46491683810598</v>
      </c>
      <c r="G83" s="43">
        <f t="shared" ca="1" si="20"/>
        <v>0.54868554367854827</v>
      </c>
      <c r="H83" s="43">
        <f t="shared" ca="1" si="21"/>
        <v>443.59301244034845</v>
      </c>
      <c r="I83" s="43">
        <f t="shared" ca="1" si="22"/>
        <v>4.5892971035003374</v>
      </c>
      <c r="J83" s="43">
        <f t="shared" ca="1" si="23"/>
        <v>42.123295808393173</v>
      </c>
    </row>
    <row r="84" spans="2:10" x14ac:dyDescent="0.25">
      <c r="B84" s="47">
        <f t="shared" ca="1" si="15"/>
        <v>19.35492234190497</v>
      </c>
      <c r="C84" s="47">
        <f t="shared" ca="1" si="16"/>
        <v>39.362527416344818</v>
      </c>
      <c r="D84" s="42">
        <f t="shared" ca="1" si="17"/>
        <v>58.717449758249785</v>
      </c>
      <c r="E84" s="43">
        <f t="shared" ca="1" si="18"/>
        <v>-20.007605074439848</v>
      </c>
      <c r="F84" s="43">
        <f t="shared" ca="1" si="19"/>
        <v>761.85866132445926</v>
      </c>
      <c r="G84" s="43">
        <f t="shared" ca="1" si="20"/>
        <v>0.49170933911799758</v>
      </c>
      <c r="H84" s="43">
        <f t="shared" ca="1" si="21"/>
        <v>374.61301886117218</v>
      </c>
      <c r="I84" s="43">
        <f t="shared" ca="1" si="22"/>
        <v>4.3994229555596229</v>
      </c>
      <c r="J84" s="43">
        <f t="shared" ca="1" si="23"/>
        <v>38.709844683809941</v>
      </c>
    </row>
    <row r="85" spans="2:10" x14ac:dyDescent="0.25">
      <c r="B85" s="47">
        <f t="shared" ca="1" si="15"/>
        <v>20.584725720543279</v>
      </c>
      <c r="C85" s="47">
        <f t="shared" ca="1" si="16"/>
        <v>39.408876772254217</v>
      </c>
      <c r="D85" s="42">
        <f t="shared" ca="1" si="17"/>
        <v>59.993602492797493</v>
      </c>
      <c r="E85" s="43">
        <f t="shared" ca="1" si="18"/>
        <v>-18.824151051710938</v>
      </c>
      <c r="F85" s="43">
        <f t="shared" ca="1" si="19"/>
        <v>811.22091931154193</v>
      </c>
      <c r="G85" s="43">
        <f t="shared" ca="1" si="20"/>
        <v>0.52233728556902026</v>
      </c>
      <c r="H85" s="43">
        <f t="shared" ca="1" si="21"/>
        <v>423.73093298999601</v>
      </c>
      <c r="I85" s="43">
        <f t="shared" ca="1" si="22"/>
        <v>4.5370393122104726</v>
      </c>
      <c r="J85" s="43">
        <f t="shared" ca="1" si="23"/>
        <v>41.169451441086558</v>
      </c>
    </row>
    <row r="86" spans="2:10" x14ac:dyDescent="0.25">
      <c r="B86" s="47">
        <f t="shared" ca="1" si="15"/>
        <v>20.28931936135913</v>
      </c>
      <c r="C86" s="47">
        <f t="shared" ca="1" si="16"/>
        <v>40.625234057518632</v>
      </c>
      <c r="D86" s="42">
        <f t="shared" ca="1" si="17"/>
        <v>60.914553418877759</v>
      </c>
      <c r="E86" s="43">
        <f t="shared" ca="1" si="18"/>
        <v>-20.335914696159502</v>
      </c>
      <c r="F86" s="43">
        <f t="shared" ca="1" si="19"/>
        <v>824.25834792295916</v>
      </c>
      <c r="G86" s="43">
        <f t="shared" ca="1" si="20"/>
        <v>0.49942652226034684</v>
      </c>
      <c r="H86" s="43">
        <f t="shared" ca="1" si="21"/>
        <v>411.65648014722245</v>
      </c>
      <c r="I86" s="43">
        <f t="shared" ca="1" si="22"/>
        <v>4.5043666992551943</v>
      </c>
      <c r="J86" s="43">
        <f t="shared" ca="1" si="23"/>
        <v>40.57863872271826</v>
      </c>
    </row>
    <row r="87" spans="2:10" x14ac:dyDescent="0.25">
      <c r="B87" s="47">
        <f t="shared" ca="1" si="15"/>
        <v>20.851757963953364</v>
      </c>
      <c r="C87" s="47">
        <f t="shared" ca="1" si="16"/>
        <v>39.887983112555823</v>
      </c>
      <c r="D87" s="42">
        <f t="shared" ca="1" si="17"/>
        <v>60.739741076509191</v>
      </c>
      <c r="E87" s="43">
        <f t="shared" ca="1" si="18"/>
        <v>-19.036225148602458</v>
      </c>
      <c r="F87" s="43">
        <f t="shared" ca="1" si="19"/>
        <v>831.7345695332732</v>
      </c>
      <c r="G87" s="43">
        <f t="shared" ca="1" si="20"/>
        <v>0.5227578918972644</v>
      </c>
      <c r="H87" s="43">
        <f t="shared" ca="1" si="21"/>
        <v>434.79581018729255</v>
      </c>
      <c r="I87" s="43">
        <f t="shared" ca="1" si="22"/>
        <v>4.5663725169934795</v>
      </c>
      <c r="J87" s="43">
        <f t="shared" ca="1" si="23"/>
        <v>41.703515927906729</v>
      </c>
    </row>
    <row r="88" spans="2:10" x14ac:dyDescent="0.25">
      <c r="B88" s="47">
        <f t="shared" ca="1" si="15"/>
        <v>20.053548023969029</v>
      </c>
      <c r="C88" s="47">
        <f t="shared" ca="1" si="16"/>
        <v>40.480380268890677</v>
      </c>
      <c r="D88" s="42">
        <f t="shared" ca="1" si="17"/>
        <v>60.533928292859706</v>
      </c>
      <c r="E88" s="43">
        <f t="shared" ca="1" si="18"/>
        <v>-20.426832244921648</v>
      </c>
      <c r="F88" s="43">
        <f t="shared" ca="1" si="19"/>
        <v>811.77524975072754</v>
      </c>
      <c r="G88" s="43">
        <f t="shared" ca="1" si="20"/>
        <v>0.49538931923967755</v>
      </c>
      <c r="H88" s="43">
        <f t="shared" ca="1" si="21"/>
        <v>402.14478834963211</v>
      </c>
      <c r="I88" s="43">
        <f t="shared" ca="1" si="22"/>
        <v>4.4781188041374058</v>
      </c>
      <c r="J88" s="43">
        <f t="shared" ca="1" si="23"/>
        <v>40.107096047938057</v>
      </c>
    </row>
    <row r="89" spans="2:10" x14ac:dyDescent="0.25">
      <c r="B89" s="47">
        <f t="shared" ca="1" si="15"/>
        <v>21.666347531265501</v>
      </c>
      <c r="C89" s="47">
        <f t="shared" ca="1" si="16"/>
        <v>38.637579533309207</v>
      </c>
      <c r="D89" s="42">
        <f t="shared" ca="1" si="17"/>
        <v>60.303927064574708</v>
      </c>
      <c r="E89" s="43">
        <f t="shared" ca="1" si="18"/>
        <v>-16.971232002043706</v>
      </c>
      <c r="F89" s="43">
        <f t="shared" ca="1" si="19"/>
        <v>837.13522593558844</v>
      </c>
      <c r="G89" s="43">
        <f t="shared" ca="1" si="20"/>
        <v>0.56075840652976416</v>
      </c>
      <c r="H89" s="43">
        <f t="shared" ca="1" si="21"/>
        <v>469.43061534557467</v>
      </c>
      <c r="I89" s="43">
        <f t="shared" ca="1" si="22"/>
        <v>4.6547124004889389</v>
      </c>
      <c r="J89" s="43">
        <f t="shared" ca="1" si="23"/>
        <v>43.332695062531002</v>
      </c>
    </row>
    <row r="90" spans="2:10" x14ac:dyDescent="0.25">
      <c r="B90" s="47">
        <f t="shared" ca="1" si="15"/>
        <v>18.170567777771808</v>
      </c>
      <c r="C90" s="47">
        <f t="shared" ca="1" si="16"/>
        <v>38.803743773922726</v>
      </c>
      <c r="D90" s="42">
        <f t="shared" ca="1" si="17"/>
        <v>56.974311551694534</v>
      </c>
      <c r="E90" s="43">
        <f t="shared" ca="1" si="18"/>
        <v>-20.633175996150918</v>
      </c>
      <c r="F90" s="43">
        <f t="shared" ca="1" si="19"/>
        <v>705.08605627535371</v>
      </c>
      <c r="G90" s="43">
        <f t="shared" ca="1" si="20"/>
        <v>0.46826841975961536</v>
      </c>
      <c r="H90" s="43">
        <f t="shared" ca="1" si="21"/>
        <v>330.16953336659913</v>
      </c>
      <c r="I90" s="43">
        <f t="shared" ca="1" si="22"/>
        <v>4.2626948961627322</v>
      </c>
      <c r="J90" s="43">
        <f t="shared" ca="1" si="23"/>
        <v>36.341135555543616</v>
      </c>
    </row>
    <row r="91" spans="2:10" x14ac:dyDescent="0.25">
      <c r="B91" s="47">
        <f t="shared" ca="1" si="15"/>
        <v>20.743015695485227</v>
      </c>
      <c r="C91" s="47">
        <f t="shared" ca="1" si="16"/>
        <v>41.386056991416034</v>
      </c>
      <c r="D91" s="42">
        <f t="shared" ca="1" si="17"/>
        <v>62.12907268690126</v>
      </c>
      <c r="E91" s="43">
        <f t="shared" ca="1" si="18"/>
        <v>-20.643041295930807</v>
      </c>
      <c r="F91" s="43">
        <f t="shared" ca="1" si="19"/>
        <v>858.4716297471889</v>
      </c>
      <c r="G91" s="43">
        <f t="shared" ca="1" si="20"/>
        <v>0.5012078270657091</v>
      </c>
      <c r="H91" s="43">
        <f t="shared" ca="1" si="21"/>
        <v>430.27270014314644</v>
      </c>
      <c r="I91" s="43">
        <f t="shared" ca="1" si="22"/>
        <v>4.5544500980343638</v>
      </c>
      <c r="J91" s="43">
        <f t="shared" ca="1" si="23"/>
        <v>41.486031390970453</v>
      </c>
    </row>
    <row r="92" spans="2:10" x14ac:dyDescent="0.25">
      <c r="B92" s="47">
        <f t="shared" ca="1" si="15"/>
        <v>19.223000169567062</v>
      </c>
      <c r="C92" s="47">
        <f t="shared" ca="1" si="16"/>
        <v>40.575020231559321</v>
      </c>
      <c r="D92" s="42">
        <f t="shared" ca="1" si="17"/>
        <v>59.798020401126379</v>
      </c>
      <c r="E92" s="43">
        <f t="shared" ca="1" si="18"/>
        <v>-21.35202006199226</v>
      </c>
      <c r="F92" s="43">
        <f t="shared" ca="1" si="19"/>
        <v>779.97362079145182</v>
      </c>
      <c r="G92" s="43">
        <f t="shared" ca="1" si="20"/>
        <v>0.47376440134502701</v>
      </c>
      <c r="H92" s="43">
        <f t="shared" ca="1" si="21"/>
        <v>369.52373551917526</v>
      </c>
      <c r="I92" s="43">
        <f t="shared" ca="1" si="22"/>
        <v>4.3844041977864068</v>
      </c>
      <c r="J92" s="43">
        <f t="shared" ca="1" si="23"/>
        <v>38.446000339134123</v>
      </c>
    </row>
    <row r="93" spans="2:10" x14ac:dyDescent="0.25">
      <c r="B93" s="47">
        <f t="shared" ca="1" si="15"/>
        <v>18.566956483233351</v>
      </c>
      <c r="C93" s="47">
        <f t="shared" ca="1" si="16"/>
        <v>40.640360804131063</v>
      </c>
      <c r="D93" s="42">
        <f t="shared" ca="1" si="17"/>
        <v>59.207317287364418</v>
      </c>
      <c r="E93" s="43">
        <f t="shared" ca="1" si="18"/>
        <v>-22.073404320897712</v>
      </c>
      <c r="F93" s="43">
        <f t="shared" ca="1" si="19"/>
        <v>754.56781051320377</v>
      </c>
      <c r="G93" s="43">
        <f t="shared" ca="1" si="20"/>
        <v>0.45686003066552583</v>
      </c>
      <c r="H93" s="43">
        <f t="shared" ca="1" si="21"/>
        <v>344.73187305028097</v>
      </c>
      <c r="I93" s="43">
        <f t="shared" ca="1" si="22"/>
        <v>4.3089391366359946</v>
      </c>
      <c r="J93" s="43">
        <f t="shared" ca="1" si="23"/>
        <v>37.133912966466703</v>
      </c>
    </row>
    <row r="94" spans="2:10" x14ac:dyDescent="0.25">
      <c r="B94" s="47">
        <f t="shared" ca="1" si="15"/>
        <v>20.308129844038245</v>
      </c>
      <c r="C94" s="47">
        <f t="shared" ca="1" si="16"/>
        <v>40.307900735137331</v>
      </c>
      <c r="D94" s="42">
        <f t="shared" ca="1" si="17"/>
        <v>60.616030579175572</v>
      </c>
      <c r="E94" s="43">
        <f t="shared" ca="1" si="18"/>
        <v>-19.999770891099086</v>
      </c>
      <c r="F94" s="43">
        <f t="shared" ca="1" si="19"/>
        <v>818.57808186977354</v>
      </c>
      <c r="G94" s="43">
        <f t="shared" ca="1" si="20"/>
        <v>0.50382504356857205</v>
      </c>
      <c r="H94" s="43">
        <f t="shared" ca="1" si="21"/>
        <v>412.42013776231681</v>
      </c>
      <c r="I94" s="43">
        <f t="shared" ca="1" si="22"/>
        <v>4.5064542429762051</v>
      </c>
      <c r="J94" s="43">
        <f t="shared" ca="1" si="23"/>
        <v>40.616259688076489</v>
      </c>
    </row>
    <row r="95" spans="2:10" x14ac:dyDescent="0.25">
      <c r="B95" s="47">
        <f t="shared" ca="1" si="15"/>
        <v>20.310657455755155</v>
      </c>
      <c r="C95" s="47">
        <f t="shared" ca="1" si="16"/>
        <v>41.581417079235102</v>
      </c>
      <c r="D95" s="42">
        <f t="shared" ca="1" si="17"/>
        <v>61.892074534990257</v>
      </c>
      <c r="E95" s="43">
        <f t="shared" ca="1" si="18"/>
        <v>-21.270759623479947</v>
      </c>
      <c r="F95" s="43">
        <f t="shared" ca="1" si="19"/>
        <v>844.54591882123123</v>
      </c>
      <c r="G95" s="43">
        <f t="shared" ca="1" si="20"/>
        <v>0.48845515334536005</v>
      </c>
      <c r="H95" s="43">
        <f t="shared" ca="1" si="21"/>
        <v>412.52280628502245</v>
      </c>
      <c r="I95" s="43">
        <f t="shared" ca="1" si="22"/>
        <v>4.5067346777633972</v>
      </c>
      <c r="J95" s="43">
        <f t="shared" ca="1" si="23"/>
        <v>40.621314911510311</v>
      </c>
    </row>
    <row r="96" spans="2:10" x14ac:dyDescent="0.25">
      <c r="B96" s="47">
        <f t="shared" ca="1" si="15"/>
        <v>18.435088619378238</v>
      </c>
      <c r="C96" s="47">
        <f t="shared" ca="1" si="16"/>
        <v>40.085037643122838</v>
      </c>
      <c r="D96" s="42">
        <f t="shared" ca="1" si="17"/>
        <v>58.52012626250108</v>
      </c>
      <c r="E96" s="43">
        <f t="shared" ca="1" si="18"/>
        <v>-21.6499490237446</v>
      </c>
      <c r="F96" s="43">
        <f t="shared" ca="1" si="19"/>
        <v>738.97122126208205</v>
      </c>
      <c r="G96" s="43">
        <f t="shared" ca="1" si="20"/>
        <v>0.45989949625358628</v>
      </c>
      <c r="H96" s="43">
        <f t="shared" ca="1" si="21"/>
        <v>339.85249240432904</v>
      </c>
      <c r="I96" s="43">
        <f t="shared" ca="1" si="22"/>
        <v>4.29361020813234</v>
      </c>
      <c r="J96" s="43">
        <f t="shared" ca="1" si="23"/>
        <v>36.870177238756476</v>
      </c>
    </row>
    <row r="97" spans="2:10" x14ac:dyDescent="0.25">
      <c r="B97" s="47">
        <f t="shared" ca="1" si="15"/>
        <v>20.267494176957488</v>
      </c>
      <c r="C97" s="47">
        <f t="shared" ca="1" si="16"/>
        <v>40.059694438593297</v>
      </c>
      <c r="D97" s="42">
        <f t="shared" ca="1" si="17"/>
        <v>60.327188615550781</v>
      </c>
      <c r="E97" s="43">
        <f t="shared" ca="1" si="18"/>
        <v>-19.792200261635809</v>
      </c>
      <c r="F97" s="43">
        <f t="shared" ca="1" si="19"/>
        <v>811.90962376488596</v>
      </c>
      <c r="G97" s="43">
        <f t="shared" ca="1" si="20"/>
        <v>0.50593232077756167</v>
      </c>
      <c r="H97" s="43">
        <f t="shared" ca="1" si="21"/>
        <v>410.77132021300565</v>
      </c>
      <c r="I97" s="43">
        <f t="shared" ca="1" si="22"/>
        <v>4.5019433778044666</v>
      </c>
      <c r="J97" s="43">
        <f t="shared" ca="1" si="23"/>
        <v>40.534988353914976</v>
      </c>
    </row>
    <row r="98" spans="2:10" x14ac:dyDescent="0.25">
      <c r="B98" s="47">
        <f t="shared" ca="1" si="15"/>
        <v>20.197710629921694</v>
      </c>
      <c r="C98" s="47">
        <f t="shared" ca="1" si="16"/>
        <v>38.119735574410782</v>
      </c>
      <c r="D98" s="42">
        <f t="shared" ca="1" si="17"/>
        <v>58.317446204332477</v>
      </c>
      <c r="E98" s="43">
        <f t="shared" ca="1" si="18"/>
        <v>-17.922024944489088</v>
      </c>
      <c r="F98" s="43">
        <f t="shared" ca="1" si="19"/>
        <v>769.93138842108078</v>
      </c>
      <c r="G98" s="43">
        <f t="shared" ca="1" si="20"/>
        <v>0.52984917984268809</v>
      </c>
      <c r="H98" s="43">
        <f t="shared" ca="1" si="21"/>
        <v>407.94751469005178</v>
      </c>
      <c r="I98" s="43">
        <f t="shared" ca="1" si="22"/>
        <v>4.4941863145536916</v>
      </c>
      <c r="J98" s="43">
        <f t="shared" ca="1" si="23"/>
        <v>40.395421259843388</v>
      </c>
    </row>
    <row r="99" spans="2:10" x14ac:dyDescent="0.25">
      <c r="B99" s="47">
        <f t="shared" ca="1" si="15"/>
        <v>21.062498312723374</v>
      </c>
      <c r="C99" s="47">
        <f t="shared" ca="1" si="16"/>
        <v>38.824774212823321</v>
      </c>
      <c r="D99" s="42">
        <f t="shared" ca="1" si="17"/>
        <v>59.887272525546692</v>
      </c>
      <c r="E99" s="43">
        <f t="shared" ca="1" si="18"/>
        <v>-17.762275900099947</v>
      </c>
      <c r="F99" s="43">
        <f t="shared" ca="1" si="19"/>
        <v>817.74674134945712</v>
      </c>
      <c r="G99" s="43">
        <f t="shared" ca="1" si="20"/>
        <v>0.54250150167690359</v>
      </c>
      <c r="H99" s="43">
        <f t="shared" ca="1" si="21"/>
        <v>443.62883517347495</v>
      </c>
      <c r="I99" s="43">
        <f t="shared" ca="1" si="22"/>
        <v>4.5893897538478221</v>
      </c>
      <c r="J99" s="43">
        <f t="shared" ca="1" si="23"/>
        <v>42.124996625446748</v>
      </c>
    </row>
    <row r="100" spans="2:10" x14ac:dyDescent="0.25">
      <c r="B100" s="47">
        <f t="shared" ca="1" si="15"/>
        <v>19.896991051540752</v>
      </c>
      <c r="C100" s="47">
        <f t="shared" ca="1" si="16"/>
        <v>38.89687184480681</v>
      </c>
      <c r="D100" s="42">
        <f t="shared" ca="1" si="17"/>
        <v>58.793862896347562</v>
      </c>
      <c r="E100" s="43">
        <f t="shared" ca="1" si="18"/>
        <v>-18.999880793266058</v>
      </c>
      <c r="F100" s="43">
        <f t="shared" ca="1" si="19"/>
        <v>773.93071102904855</v>
      </c>
      <c r="G100" s="43">
        <f t="shared" ca="1" si="20"/>
        <v>0.51153190752528943</v>
      </c>
      <c r="H100" s="43">
        <f t="shared" ca="1" si="21"/>
        <v>395.89025290509278</v>
      </c>
      <c r="I100" s="43">
        <f t="shared" ca="1" si="22"/>
        <v>4.4606043370311106</v>
      </c>
      <c r="J100" s="43">
        <f t="shared" ca="1" si="23"/>
        <v>39.793982103081504</v>
      </c>
    </row>
    <row r="101" spans="2:10" x14ac:dyDescent="0.25">
      <c r="B101" s="47">
        <f t="shared" ca="1" si="15"/>
        <v>20.047099811502143</v>
      </c>
      <c r="C101" s="47">
        <f t="shared" ca="1" si="16"/>
        <v>39.189645170405896</v>
      </c>
      <c r="D101" s="42">
        <f t="shared" ca="1" si="17"/>
        <v>59.236744981908039</v>
      </c>
      <c r="E101" s="43">
        <f t="shared" ca="1" si="18"/>
        <v>-19.142545358903753</v>
      </c>
      <c r="F101" s="43">
        <f t="shared" ca="1" si="19"/>
        <v>785.63872830847993</v>
      </c>
      <c r="G101" s="43">
        <f t="shared" ca="1" si="20"/>
        <v>0.51154073287299706</v>
      </c>
      <c r="H101" s="43">
        <f t="shared" ca="1" si="21"/>
        <v>401.88621085232927</v>
      </c>
      <c r="I101" s="43">
        <f t="shared" ca="1" si="22"/>
        <v>4.477398777359701</v>
      </c>
      <c r="J101" s="43">
        <f t="shared" ca="1" si="23"/>
        <v>40.094199623004286</v>
      </c>
    </row>
    <row r="102" spans="2:10" x14ac:dyDescent="0.25">
      <c r="B102" s="47">
        <f t="shared" ca="1" si="15"/>
        <v>20.661965629220152</v>
      </c>
      <c r="C102" s="47">
        <f t="shared" ca="1" si="16"/>
        <v>39.524721564922757</v>
      </c>
      <c r="D102" s="42">
        <f t="shared" ca="1" si="17"/>
        <v>60.186687194142905</v>
      </c>
      <c r="E102" s="43">
        <f t="shared" ca="1" si="18"/>
        <v>-18.862755935702605</v>
      </c>
      <c r="F102" s="43">
        <f t="shared" ca="1" si="19"/>
        <v>816.65843847893052</v>
      </c>
      <c r="G102" s="43">
        <f t="shared" ca="1" si="20"/>
        <v>0.5227605612674866</v>
      </c>
      <c r="H102" s="43">
        <f t="shared" ca="1" si="21"/>
        <v>426.91682366307492</v>
      </c>
      <c r="I102" s="43">
        <f t="shared" ca="1" si="22"/>
        <v>4.5455434910712436</v>
      </c>
      <c r="J102" s="43">
        <f t="shared" ca="1" si="23"/>
        <v>41.323931258440304</v>
      </c>
    </row>
    <row r="103" spans="2:10" x14ac:dyDescent="0.25">
      <c r="B103" s="47">
        <f t="shared" ca="1" si="15"/>
        <v>20.857545877257273</v>
      </c>
      <c r="C103" s="47">
        <f t="shared" ca="1" si="16"/>
        <v>40.788161078824437</v>
      </c>
      <c r="D103" s="42">
        <f t="shared" ca="1" si="17"/>
        <v>61.64570695608171</v>
      </c>
      <c r="E103" s="43">
        <f t="shared" ca="1" si="18"/>
        <v>-19.930615201567164</v>
      </c>
      <c r="F103" s="43">
        <f t="shared" ca="1" si="19"/>
        <v>850.74094095054022</v>
      </c>
      <c r="G103" s="43">
        <f t="shared" ca="1" si="20"/>
        <v>0.51136274167764983</v>
      </c>
      <c r="H103" s="43">
        <f t="shared" ca="1" si="21"/>
        <v>435.03722002189187</v>
      </c>
      <c r="I103" s="43">
        <f t="shared" ca="1" si="22"/>
        <v>4.5670062269781582</v>
      </c>
      <c r="J103" s="43">
        <f t="shared" ca="1" si="23"/>
        <v>41.715091754514546</v>
      </c>
    </row>
    <row r="104" spans="2:10" x14ac:dyDescent="0.25">
      <c r="B104" s="47">
        <f t="shared" ca="1" si="15"/>
        <v>19.939329168750863</v>
      </c>
      <c r="C104" s="47">
        <f t="shared" ca="1" si="16"/>
        <v>40.791720587371707</v>
      </c>
      <c r="D104" s="42">
        <f t="shared" ca="1" si="17"/>
        <v>60.731049756122573</v>
      </c>
      <c r="E104" s="43">
        <f t="shared" ca="1" si="18"/>
        <v>-20.852391418620844</v>
      </c>
      <c r="F104" s="43">
        <f t="shared" ca="1" si="19"/>
        <v>813.35954415131573</v>
      </c>
      <c r="G104" s="43">
        <f t="shared" ca="1" si="20"/>
        <v>0.4888082405360385</v>
      </c>
      <c r="H104" s="43">
        <f t="shared" ca="1" si="21"/>
        <v>397.57684769979898</v>
      </c>
      <c r="I104" s="43">
        <f t="shared" ca="1" si="22"/>
        <v>4.465347597752146</v>
      </c>
      <c r="J104" s="43">
        <f t="shared" ca="1" si="23"/>
        <v>39.878658337501726</v>
      </c>
    </row>
    <row r="105" spans="2:10" x14ac:dyDescent="0.25">
      <c r="B105" s="47">
        <f t="shared" ca="1" si="15"/>
        <v>19.508722666218311</v>
      </c>
      <c r="C105" s="47">
        <f t="shared" ca="1" si="16"/>
        <v>39.742643324727851</v>
      </c>
      <c r="D105" s="42">
        <f t="shared" ca="1" si="17"/>
        <v>59.251365990946162</v>
      </c>
      <c r="E105" s="43">
        <f t="shared" ca="1" si="18"/>
        <v>-20.23392065850954</v>
      </c>
      <c r="F105" s="43">
        <f t="shared" ca="1" si="19"/>
        <v>775.32820664454812</v>
      </c>
      <c r="G105" s="43">
        <f t="shared" ca="1" si="20"/>
        <v>0.49087632412411769</v>
      </c>
      <c r="H105" s="43">
        <f t="shared" ca="1" si="21"/>
        <v>380.5902600674201</v>
      </c>
      <c r="I105" s="43">
        <f t="shared" ca="1" si="22"/>
        <v>4.4168679702044873</v>
      </c>
      <c r="J105" s="43">
        <f t="shared" ca="1" si="23"/>
        <v>39.017445332436623</v>
      </c>
    </row>
    <row r="106" spans="2:10" x14ac:dyDescent="0.25">
      <c r="B106" s="47">
        <f t="shared" ca="1" si="15"/>
        <v>20.270218877202147</v>
      </c>
      <c r="C106" s="47">
        <f t="shared" ca="1" si="16"/>
        <v>38.827633715674821</v>
      </c>
      <c r="D106" s="42">
        <f t="shared" ca="1" si="17"/>
        <v>59.097852592876968</v>
      </c>
      <c r="E106" s="43">
        <f t="shared" ca="1" si="18"/>
        <v>-18.557414838472674</v>
      </c>
      <c r="F106" s="43">
        <f t="shared" ca="1" si="19"/>
        <v>787.0446339005623</v>
      </c>
      <c r="G106" s="43">
        <f t="shared" ca="1" si="20"/>
        <v>0.52205650814664517</v>
      </c>
      <c r="H106" s="43">
        <f t="shared" ca="1" si="21"/>
        <v>410.88177332968229</v>
      </c>
      <c r="I106" s="43">
        <f t="shared" ca="1" si="22"/>
        <v>4.502245981418846</v>
      </c>
      <c r="J106" s="43">
        <f t="shared" ca="1" si="23"/>
        <v>40.540437754404294</v>
      </c>
    </row>
    <row r="107" spans="2:10" x14ac:dyDescent="0.25">
      <c r="B107" s="47">
        <f t="shared" ca="1" si="15"/>
        <v>18.526910974944467</v>
      </c>
      <c r="C107" s="47">
        <f t="shared" ca="1" si="16"/>
        <v>38.114618394211192</v>
      </c>
      <c r="D107" s="42">
        <f t="shared" ca="1" si="17"/>
        <v>56.641529369155663</v>
      </c>
      <c r="E107" s="43">
        <f t="shared" ca="1" si="18"/>
        <v>-19.587707419266724</v>
      </c>
      <c r="F107" s="43">
        <f t="shared" ca="1" si="19"/>
        <v>706.1461418335316</v>
      </c>
      <c r="G107" s="43">
        <f t="shared" ca="1" si="20"/>
        <v>0.48608412613041707</v>
      </c>
      <c r="H107" s="43">
        <f t="shared" ca="1" si="21"/>
        <v>343.24643027351777</v>
      </c>
      <c r="I107" s="43">
        <f t="shared" ca="1" si="22"/>
        <v>4.3042898339847504</v>
      </c>
      <c r="J107" s="43">
        <f t="shared" ca="1" si="23"/>
        <v>37.053821949888935</v>
      </c>
    </row>
    <row r="108" spans="2:10" x14ac:dyDescent="0.25">
      <c r="B108" s="47">
        <f t="shared" ca="1" si="15"/>
        <v>18.609711046773477</v>
      </c>
      <c r="C108" s="47">
        <f t="shared" ca="1" si="16"/>
        <v>38.600920067816332</v>
      </c>
      <c r="D108" s="42">
        <f t="shared" ca="1" si="17"/>
        <v>57.210631114589809</v>
      </c>
      <c r="E108" s="43">
        <f t="shared" ca="1" si="18"/>
        <v>-19.991209021042856</v>
      </c>
      <c r="F108" s="43">
        <f t="shared" ca="1" si="19"/>
        <v>718.35196860166161</v>
      </c>
      <c r="G108" s="43">
        <f t="shared" ca="1" si="20"/>
        <v>0.48210537505528001</v>
      </c>
      <c r="H108" s="43">
        <f t="shared" ca="1" si="21"/>
        <v>346.32134524440278</v>
      </c>
      <c r="I108" s="43">
        <f t="shared" ca="1" si="22"/>
        <v>4.313897431183717</v>
      </c>
      <c r="J108" s="43">
        <f t="shared" ca="1" si="23"/>
        <v>37.219422093546953</v>
      </c>
    </row>
    <row r="109" spans="2:10" x14ac:dyDescent="0.25">
      <c r="B109" s="47">
        <f t="shared" ca="1" si="15"/>
        <v>21.285805220747722</v>
      </c>
      <c r="C109" s="47">
        <f t="shared" ca="1" si="16"/>
        <v>40.983503149401272</v>
      </c>
      <c r="D109" s="42">
        <f t="shared" ca="1" si="17"/>
        <v>62.269308370148991</v>
      </c>
      <c r="E109" s="43">
        <f t="shared" ca="1" si="18"/>
        <v>-19.69769792865355</v>
      </c>
      <c r="F109" s="43">
        <f t="shared" ca="1" si="19"/>
        <v>872.36686530205634</v>
      </c>
      <c r="G109" s="43">
        <f t="shared" ca="1" si="20"/>
        <v>0.51937495784956311</v>
      </c>
      <c r="H109" s="43">
        <f t="shared" ca="1" si="21"/>
        <v>453.085503895611</v>
      </c>
      <c r="I109" s="43">
        <f t="shared" ca="1" si="22"/>
        <v>4.6136542155592588</v>
      </c>
      <c r="J109" s="43">
        <f t="shared" ca="1" si="23"/>
        <v>42.571610441495444</v>
      </c>
    </row>
    <row r="110" spans="2:10" x14ac:dyDescent="0.25">
      <c r="B110" s="47">
        <f t="shared" ca="1" si="15"/>
        <v>18.561898060563532</v>
      </c>
      <c r="C110" s="47">
        <f t="shared" ca="1" si="16"/>
        <v>41.010360285058873</v>
      </c>
      <c r="D110" s="42">
        <f t="shared" ca="1" si="17"/>
        <v>59.572258345622402</v>
      </c>
      <c r="E110" s="43">
        <f t="shared" ca="1" si="18"/>
        <v>-22.448462224495341</v>
      </c>
      <c r="F110" s="43">
        <f t="shared" ca="1" si="19"/>
        <v>761.230127038246</v>
      </c>
      <c r="G110" s="43">
        <f t="shared" ca="1" si="20"/>
        <v>0.4526148497975061</v>
      </c>
      <c r="H110" s="43">
        <f t="shared" ca="1" si="21"/>
        <v>344.54405961075224</v>
      </c>
      <c r="I110" s="43">
        <f t="shared" ca="1" si="22"/>
        <v>4.3083521281997754</v>
      </c>
      <c r="J110" s="43">
        <f t="shared" ca="1" si="23"/>
        <v>37.123796121127064</v>
      </c>
    </row>
    <row r="111" spans="2:10" x14ac:dyDescent="0.25">
      <c r="B111" s="47">
        <f t="shared" ca="1" si="15"/>
        <v>21.006012885182031</v>
      </c>
      <c r="C111" s="47">
        <f t="shared" ca="1" si="16"/>
        <v>41.369831100595178</v>
      </c>
      <c r="D111" s="42">
        <f t="shared" ca="1" si="17"/>
        <v>62.375843985777209</v>
      </c>
      <c r="E111" s="43">
        <f t="shared" ca="1" si="18"/>
        <v>-20.363818215413147</v>
      </c>
      <c r="F111" s="43">
        <f t="shared" ca="1" si="19"/>
        <v>869.01520515690663</v>
      </c>
      <c r="G111" s="43">
        <f t="shared" ca="1" si="20"/>
        <v>0.50776163030744936</v>
      </c>
      <c r="H111" s="43">
        <f t="shared" ca="1" si="21"/>
        <v>441.25257733243353</v>
      </c>
      <c r="I111" s="43">
        <f t="shared" ca="1" si="22"/>
        <v>4.5832317075598556</v>
      </c>
      <c r="J111" s="43">
        <f t="shared" ca="1" si="23"/>
        <v>42.012025770364062</v>
      </c>
    </row>
    <row r="112" spans="2:10" x14ac:dyDescent="0.25">
      <c r="B112" s="47">
        <f t="shared" ca="1" si="15"/>
        <v>18.956428534920978</v>
      </c>
      <c r="C112" s="47">
        <f t="shared" ca="1" si="16"/>
        <v>38.629005286080996</v>
      </c>
      <c r="D112" s="42">
        <f t="shared" ca="1" si="17"/>
        <v>57.585433821001971</v>
      </c>
      <c r="E112" s="43">
        <f t="shared" ca="1" si="18"/>
        <v>-19.672576751160019</v>
      </c>
      <c r="F112" s="43">
        <f t="shared" ca="1" si="19"/>
        <v>732.26797808067909</v>
      </c>
      <c r="G112" s="43">
        <f t="shared" ca="1" si="20"/>
        <v>0.49073043415258366</v>
      </c>
      <c r="H112" s="43">
        <f t="shared" ca="1" si="21"/>
        <v>359.34618279956629</v>
      </c>
      <c r="I112" s="43">
        <f t="shared" ca="1" si="22"/>
        <v>4.3538980850406892</v>
      </c>
      <c r="J112" s="43">
        <f t="shared" ca="1" si="23"/>
        <v>37.912857069841955</v>
      </c>
    </row>
    <row r="113" spans="2:10" x14ac:dyDescent="0.25">
      <c r="B113" s="47">
        <f t="shared" ca="1" si="15"/>
        <v>19.965222042469424</v>
      </c>
      <c r="C113" s="47">
        <f t="shared" ca="1" si="16"/>
        <v>38.683221340666613</v>
      </c>
      <c r="D113" s="42">
        <f t="shared" ca="1" si="17"/>
        <v>58.648443383136041</v>
      </c>
      <c r="E113" s="43">
        <f t="shared" ca="1" si="18"/>
        <v>-18.717999298197189</v>
      </c>
      <c r="F113" s="43">
        <f t="shared" ca="1" si="19"/>
        <v>772.31910338440071</v>
      </c>
      <c r="G113" s="43">
        <f t="shared" ca="1" si="20"/>
        <v>0.51612097830850845</v>
      </c>
      <c r="H113" s="43">
        <f t="shared" ca="1" si="21"/>
        <v>398.61009120510698</v>
      </c>
      <c r="I113" s="43">
        <f t="shared" ca="1" si="22"/>
        <v>4.4682459693339878</v>
      </c>
      <c r="J113" s="43">
        <f t="shared" ca="1" si="23"/>
        <v>39.930444084938848</v>
      </c>
    </row>
    <row r="114" spans="2:10" x14ac:dyDescent="0.25">
      <c r="B114" s="47">
        <f t="shared" ca="1" si="15"/>
        <v>19.167376642618681</v>
      </c>
      <c r="C114" s="47">
        <f t="shared" ca="1" si="16"/>
        <v>40.230741591282971</v>
      </c>
      <c r="D114" s="42">
        <f t="shared" ca="1" si="17"/>
        <v>59.398118233901656</v>
      </c>
      <c r="E114" s="43">
        <f t="shared" ca="1" si="18"/>
        <v>-21.06336494866429</v>
      </c>
      <c r="F114" s="43">
        <f t="shared" ca="1" si="19"/>
        <v>771.11777669198511</v>
      </c>
      <c r="G114" s="43">
        <f t="shared" ca="1" si="20"/>
        <v>0.47643607560969714</v>
      </c>
      <c r="H114" s="43">
        <f t="shared" ca="1" si="21"/>
        <v>367.38832736000415</v>
      </c>
      <c r="I114" s="43">
        <f t="shared" ca="1" si="22"/>
        <v>4.3780562630713966</v>
      </c>
      <c r="J114" s="43">
        <f t="shared" ca="1" si="23"/>
        <v>38.334753285237362</v>
      </c>
    </row>
    <row r="115" spans="2:10" x14ac:dyDescent="0.25">
      <c r="B115" s="47">
        <f t="shared" ca="1" si="15"/>
        <v>19.964388030257481</v>
      </c>
      <c r="C115" s="47">
        <f t="shared" ca="1" si="16"/>
        <v>39.73996922605356</v>
      </c>
      <c r="D115" s="42">
        <f t="shared" ca="1" si="17"/>
        <v>59.704357256311042</v>
      </c>
      <c r="E115" s="43">
        <f t="shared" ca="1" si="18"/>
        <v>-19.775581195796079</v>
      </c>
      <c r="F115" s="43">
        <f t="shared" ca="1" si="19"/>
        <v>793.38416593942441</v>
      </c>
      <c r="G115" s="43">
        <f t="shared" ca="1" si="20"/>
        <v>0.50237552819162257</v>
      </c>
      <c r="H115" s="43">
        <f t="shared" ca="1" si="21"/>
        <v>398.57678942268819</v>
      </c>
      <c r="I115" s="43">
        <f t="shared" ca="1" si="22"/>
        <v>4.4681526417813302</v>
      </c>
      <c r="J115" s="43">
        <f t="shared" ca="1" si="23"/>
        <v>39.928776060514963</v>
      </c>
    </row>
    <row r="116" spans="2:10" x14ac:dyDescent="0.25">
      <c r="B116" s="47">
        <f t="shared" ca="1" si="15"/>
        <v>20.389208674793331</v>
      </c>
      <c r="C116" s="47">
        <f t="shared" ca="1" si="16"/>
        <v>41.616127249474395</v>
      </c>
      <c r="D116" s="42">
        <f t="shared" ca="1" si="17"/>
        <v>62.005335924267726</v>
      </c>
      <c r="E116" s="43">
        <f t="shared" ca="1" si="18"/>
        <v>-21.226918574681065</v>
      </c>
      <c r="F116" s="43">
        <f t="shared" ca="1" si="19"/>
        <v>848.51990272628643</v>
      </c>
      <c r="G116" s="43">
        <f t="shared" ca="1" si="20"/>
        <v>0.48993527323114483</v>
      </c>
      <c r="H116" s="43">
        <f t="shared" ca="1" si="21"/>
        <v>415.7198303842676</v>
      </c>
      <c r="I116" s="43">
        <f t="shared" ca="1" si="22"/>
        <v>4.5154411384485273</v>
      </c>
      <c r="J116" s="43">
        <f t="shared" ca="1" si="23"/>
        <v>40.778417349586661</v>
      </c>
    </row>
    <row r="117" spans="2:10" x14ac:dyDescent="0.25">
      <c r="B117" s="47">
        <f t="shared" ca="1" si="15"/>
        <v>19.713003573513081</v>
      </c>
      <c r="C117" s="47">
        <f t="shared" ca="1" si="16"/>
        <v>38.263986841067741</v>
      </c>
      <c r="D117" s="42">
        <f t="shared" ca="1" si="17"/>
        <v>57.976990414580825</v>
      </c>
      <c r="E117" s="43">
        <f t="shared" ca="1" si="18"/>
        <v>-18.55098326755466</v>
      </c>
      <c r="F117" s="43">
        <f t="shared" ca="1" si="19"/>
        <v>754.29810933482588</v>
      </c>
      <c r="G117" s="43">
        <f t="shared" ca="1" si="20"/>
        <v>0.51518425550877589</v>
      </c>
      <c r="H117" s="43">
        <f t="shared" ca="1" si="21"/>
        <v>388.6025098893395</v>
      </c>
      <c r="I117" s="43">
        <f t="shared" ca="1" si="22"/>
        <v>4.4399328343470561</v>
      </c>
      <c r="J117" s="43">
        <f t="shared" ca="1" si="23"/>
        <v>39.426007147026162</v>
      </c>
    </row>
    <row r="118" spans="2:10" x14ac:dyDescent="0.25">
      <c r="B118" s="47">
        <f t="shared" ca="1" si="15"/>
        <v>21.149961058685069</v>
      </c>
      <c r="C118" s="47">
        <f t="shared" ca="1" si="16"/>
        <v>41.052283076900729</v>
      </c>
      <c r="D118" s="42">
        <f t="shared" ca="1" si="17"/>
        <v>62.202244135585801</v>
      </c>
      <c r="E118" s="43">
        <f t="shared" ca="1" si="18"/>
        <v>-19.90232201821566</v>
      </c>
      <c r="F118" s="43">
        <f t="shared" ca="1" si="19"/>
        <v>868.25418844656645</v>
      </c>
      <c r="G118" s="43">
        <f t="shared" ca="1" si="20"/>
        <v>0.51519573269691576</v>
      </c>
      <c r="H118" s="43">
        <f t="shared" ca="1" si="21"/>
        <v>447.32085278389485</v>
      </c>
      <c r="I118" s="43">
        <f t="shared" ca="1" si="22"/>
        <v>4.5989086812726638</v>
      </c>
      <c r="J118" s="43">
        <f t="shared" ca="1" si="23"/>
        <v>42.299922117370137</v>
      </c>
    </row>
    <row r="119" spans="2:10" x14ac:dyDescent="0.25">
      <c r="B119" s="47">
        <f t="shared" ca="1" si="15"/>
        <v>19.323089151937147</v>
      </c>
      <c r="C119" s="47">
        <f t="shared" ca="1" si="16"/>
        <v>40.21780556403894</v>
      </c>
      <c r="D119" s="42">
        <f t="shared" ca="1" si="17"/>
        <v>59.540894715976087</v>
      </c>
      <c r="E119" s="43">
        <f t="shared" ca="1" si="18"/>
        <v>-20.894716412101793</v>
      </c>
      <c r="F119" s="43">
        <f t="shared" ca="1" si="19"/>
        <v>777.13224240919828</v>
      </c>
      <c r="G119" s="43">
        <f t="shared" ca="1" si="20"/>
        <v>0.48046105154019231</v>
      </c>
      <c r="H119" s="43">
        <f t="shared" ca="1" si="21"/>
        <v>373.38177437371104</v>
      </c>
      <c r="I119" s="43">
        <f t="shared" ca="1" si="22"/>
        <v>4.3958035843218868</v>
      </c>
      <c r="J119" s="43">
        <f t="shared" ca="1" si="23"/>
        <v>38.646178303874294</v>
      </c>
    </row>
    <row r="120" spans="2:10" x14ac:dyDescent="0.25">
      <c r="B120" s="47">
        <f t="shared" ca="1" si="15"/>
        <v>18.448267653727065</v>
      </c>
      <c r="C120" s="47">
        <f t="shared" ca="1" si="16"/>
        <v>38.738422954227154</v>
      </c>
      <c r="D120" s="42">
        <f t="shared" ca="1" si="17"/>
        <v>57.186690607954219</v>
      </c>
      <c r="E120" s="43">
        <f t="shared" ca="1" si="18"/>
        <v>-20.290155300500089</v>
      </c>
      <c r="F120" s="43">
        <f t="shared" ca="1" si="19"/>
        <v>714.65679514286683</v>
      </c>
      <c r="G120" s="43">
        <f t="shared" ca="1" si="20"/>
        <v>0.47622660518538174</v>
      </c>
      <c r="H120" s="43">
        <f t="shared" ca="1" si="21"/>
        <v>340.33857942355229</v>
      </c>
      <c r="I120" s="43">
        <f t="shared" ca="1" si="22"/>
        <v>4.2951446603958594</v>
      </c>
      <c r="J120" s="43">
        <f t="shared" ca="1" si="23"/>
        <v>36.89653530745413</v>
      </c>
    </row>
    <row r="121" spans="2:10" x14ac:dyDescent="0.25">
      <c r="B121" s="47">
        <f t="shared" ca="1" si="15"/>
        <v>20.432639610390687</v>
      </c>
      <c r="C121" s="47">
        <f t="shared" ca="1" si="16"/>
        <v>38.836941331122716</v>
      </c>
      <c r="D121" s="42">
        <f t="shared" ca="1" si="17"/>
        <v>59.269580941513404</v>
      </c>
      <c r="E121" s="43">
        <f t="shared" ca="1" si="18"/>
        <v>-18.404301720732029</v>
      </c>
      <c r="F121" s="43">
        <f t="shared" ca="1" si="19"/>
        <v>793.54122578871727</v>
      </c>
      <c r="G121" s="43">
        <f t="shared" ca="1" si="20"/>
        <v>0.52611351229188086</v>
      </c>
      <c r="H121" s="43">
        <f t="shared" ca="1" si="21"/>
        <v>417.49276144810648</v>
      </c>
      <c r="I121" s="43">
        <f t="shared" ca="1" si="22"/>
        <v>4.5202477377230874</v>
      </c>
      <c r="J121" s="43">
        <f t="shared" ca="1" si="23"/>
        <v>40.865279220781375</v>
      </c>
    </row>
    <row r="122" spans="2:10" x14ac:dyDescent="0.25">
      <c r="B122" s="47">
        <f t="shared" ca="1" si="15"/>
        <v>19.902005967333327</v>
      </c>
      <c r="C122" s="47">
        <f t="shared" ca="1" si="16"/>
        <v>41.08175744251897</v>
      </c>
      <c r="D122" s="42">
        <f t="shared" ca="1" si="17"/>
        <v>60.983763409852301</v>
      </c>
      <c r="E122" s="43">
        <f t="shared" ca="1" si="18"/>
        <v>-21.179751475185643</v>
      </c>
      <c r="F122" s="43">
        <f t="shared" ca="1" si="19"/>
        <v>817.6093817695529</v>
      </c>
      <c r="G122" s="43">
        <f t="shared" ca="1" si="20"/>
        <v>0.48444874821092893</v>
      </c>
      <c r="H122" s="43">
        <f t="shared" ca="1" si="21"/>
        <v>396.08984152377138</v>
      </c>
      <c r="I122" s="43">
        <f t="shared" ca="1" si="22"/>
        <v>4.4611664357355387</v>
      </c>
      <c r="J122" s="43">
        <f t="shared" ca="1" si="23"/>
        <v>39.804011934666654</v>
      </c>
    </row>
    <row r="123" spans="2:10" x14ac:dyDescent="0.25">
      <c r="B123" s="47">
        <f t="shared" ca="1" si="15"/>
        <v>19.189762162109211</v>
      </c>
      <c r="C123" s="47">
        <f t="shared" ca="1" si="16"/>
        <v>41.239466459687975</v>
      </c>
      <c r="D123" s="42">
        <f t="shared" ca="1" si="17"/>
        <v>60.429228621797186</v>
      </c>
      <c r="E123" s="43">
        <f t="shared" ca="1" si="18"/>
        <v>-22.049704297578764</v>
      </c>
      <c r="F123" s="43">
        <f t="shared" ca="1" si="19"/>
        <v>791.37555305369222</v>
      </c>
      <c r="G123" s="43">
        <f t="shared" ca="1" si="20"/>
        <v>0.46532518020977337</v>
      </c>
      <c r="H123" s="43">
        <f t="shared" ca="1" si="21"/>
        <v>368.24697183831842</v>
      </c>
      <c r="I123" s="43">
        <f t="shared" ca="1" si="22"/>
        <v>4.380612076195427</v>
      </c>
      <c r="J123" s="43">
        <f t="shared" ca="1" si="23"/>
        <v>38.379524324218423</v>
      </c>
    </row>
    <row r="124" spans="2:10" x14ac:dyDescent="0.25">
      <c r="B124" s="47">
        <f t="shared" ca="1" si="15"/>
        <v>20.524338649373053</v>
      </c>
      <c r="C124" s="47">
        <f t="shared" ca="1" si="16"/>
        <v>39.961281948701888</v>
      </c>
      <c r="D124" s="42">
        <f t="shared" ca="1" si="17"/>
        <v>60.485620598074945</v>
      </c>
      <c r="E124" s="43">
        <f t="shared" ca="1" si="18"/>
        <v>-19.436943299328835</v>
      </c>
      <c r="F124" s="43">
        <f t="shared" ca="1" si="19"/>
        <v>820.17888357823585</v>
      </c>
      <c r="G124" s="43">
        <f t="shared" ca="1" si="20"/>
        <v>0.51360561144459904</v>
      </c>
      <c r="H124" s="43">
        <f t="shared" ca="1" si="21"/>
        <v>421.24847699414846</v>
      </c>
      <c r="I124" s="43">
        <f t="shared" ca="1" si="22"/>
        <v>4.5303795259749542</v>
      </c>
      <c r="J124" s="43">
        <f t="shared" ca="1" si="23"/>
        <v>41.048677298746107</v>
      </c>
    </row>
    <row r="125" spans="2:10" x14ac:dyDescent="0.25">
      <c r="B125" s="47">
        <f t="shared" ca="1" si="15"/>
        <v>21.223250001612669</v>
      </c>
      <c r="C125" s="47">
        <f t="shared" ca="1" si="16"/>
        <v>40.332875483514471</v>
      </c>
      <c r="D125" s="42">
        <f t="shared" ca="1" si="17"/>
        <v>61.55612548512714</v>
      </c>
      <c r="E125" s="43">
        <f t="shared" ca="1" si="18"/>
        <v>-19.109625481901801</v>
      </c>
      <c r="F125" s="43">
        <f t="shared" ca="1" si="19"/>
        <v>855.9946996705421</v>
      </c>
      <c r="G125" s="43">
        <f t="shared" ca="1" si="20"/>
        <v>0.52620225429469791</v>
      </c>
      <c r="H125" s="43">
        <f t="shared" ca="1" si="21"/>
        <v>450.42634063095215</v>
      </c>
      <c r="I125" s="43">
        <f t="shared" ca="1" si="22"/>
        <v>4.6068698702712094</v>
      </c>
      <c r="J125" s="43">
        <f t="shared" ca="1" si="23"/>
        <v>42.446500003225339</v>
      </c>
    </row>
    <row r="126" spans="2:10" x14ac:dyDescent="0.25">
      <c r="B126" s="47">
        <f t="shared" ca="1" si="15"/>
        <v>18.586890631051158</v>
      </c>
      <c r="C126" s="47">
        <f t="shared" ca="1" si="16"/>
        <v>42.343236707972025</v>
      </c>
      <c r="D126" s="42">
        <f t="shared" ca="1" si="17"/>
        <v>60.930127339023187</v>
      </c>
      <c r="E126" s="43">
        <f t="shared" ca="1" si="18"/>
        <v>-23.756346076920867</v>
      </c>
      <c r="F126" s="43">
        <f t="shared" ca="1" si="19"/>
        <v>787.02910965578678</v>
      </c>
      <c r="G126" s="43">
        <f t="shared" ca="1" si="20"/>
        <v>0.43895771972367376</v>
      </c>
      <c r="H126" s="43">
        <f t="shared" ca="1" si="21"/>
        <v>345.47250333065733</v>
      </c>
      <c r="I126" s="43">
        <f t="shared" ca="1" si="22"/>
        <v>4.3112516316089877</v>
      </c>
      <c r="J126" s="43">
        <f t="shared" ca="1" si="23"/>
        <v>37.173781262102317</v>
      </c>
    </row>
    <row r="127" spans="2:10" x14ac:dyDescent="0.25">
      <c r="B127" s="47">
        <f t="shared" ca="1" si="15"/>
        <v>20.128871043900016</v>
      </c>
      <c r="C127" s="47">
        <f t="shared" ca="1" si="16"/>
        <v>41.682090412262774</v>
      </c>
      <c r="D127" s="42">
        <f t="shared" ca="1" si="17"/>
        <v>61.810961456162786</v>
      </c>
      <c r="E127" s="43">
        <f t="shared" ca="1" si="18"/>
        <v>-21.553219368362758</v>
      </c>
      <c r="F127" s="43">
        <f t="shared" ca="1" si="19"/>
        <v>839.01342274861861</v>
      </c>
      <c r="G127" s="43">
        <f t="shared" ca="1" si="20"/>
        <v>0.48291414477566963</v>
      </c>
      <c r="H127" s="43">
        <f t="shared" ca="1" si="21"/>
        <v>405.17144950195654</v>
      </c>
      <c r="I127" s="43">
        <f t="shared" ca="1" si="22"/>
        <v>4.4865210401713282</v>
      </c>
      <c r="J127" s="43">
        <f t="shared" ca="1" si="23"/>
        <v>40.257742087800032</v>
      </c>
    </row>
    <row r="128" spans="2:10" x14ac:dyDescent="0.25">
      <c r="B128" s="47">
        <f t="shared" ca="1" si="15"/>
        <v>20.525132003896545</v>
      </c>
      <c r="C128" s="47">
        <f t="shared" ca="1" si="16"/>
        <v>38.882323997119364</v>
      </c>
      <c r="D128" s="42">
        <f t="shared" ca="1" si="17"/>
        <v>59.407456001015909</v>
      </c>
      <c r="E128" s="43">
        <f t="shared" ca="1" si="18"/>
        <v>-18.35719199322282</v>
      </c>
      <c r="F128" s="43">
        <f t="shared" ca="1" si="19"/>
        <v>798.06483265914926</v>
      </c>
      <c r="G128" s="43">
        <f t="shared" ca="1" si="20"/>
        <v>0.52787822058725631</v>
      </c>
      <c r="H128" s="43">
        <f t="shared" ca="1" si="21"/>
        <v>421.28104377737816</v>
      </c>
      <c r="I128" s="43">
        <f t="shared" ca="1" si="22"/>
        <v>4.5304670845175057</v>
      </c>
      <c r="J128" s="43">
        <f t="shared" ca="1" si="23"/>
        <v>41.050264007793089</v>
      </c>
    </row>
    <row r="129" spans="2:10" x14ac:dyDescent="0.25">
      <c r="B129" s="47">
        <f t="shared" ca="1" si="15"/>
        <v>19.891779727847251</v>
      </c>
      <c r="C129" s="47">
        <f t="shared" ca="1" si="16"/>
        <v>38.935374540441593</v>
      </c>
      <c r="D129" s="42">
        <f t="shared" ca="1" si="17"/>
        <v>58.827154268288844</v>
      </c>
      <c r="E129" s="43">
        <f t="shared" ca="1" si="18"/>
        <v>-19.043594812594343</v>
      </c>
      <c r="F129" s="43">
        <f t="shared" ca="1" si="19"/>
        <v>774.49389397969605</v>
      </c>
      <c r="G129" s="43">
        <f t="shared" ca="1" si="20"/>
        <v>0.51089221466679247</v>
      </c>
      <c r="H129" s="43">
        <f t="shared" ca="1" si="21"/>
        <v>395.68290074119483</v>
      </c>
      <c r="I129" s="43">
        <f t="shared" ca="1" si="22"/>
        <v>4.4600201488162865</v>
      </c>
      <c r="J129" s="43">
        <f t="shared" ca="1" si="23"/>
        <v>39.783559455694501</v>
      </c>
    </row>
    <row r="130" spans="2:10" x14ac:dyDescent="0.25">
      <c r="B130" s="47">
        <f t="shared" ca="1" si="15"/>
        <v>19.880711766671187</v>
      </c>
      <c r="C130" s="47">
        <f t="shared" ca="1" si="16"/>
        <v>40.537698804626551</v>
      </c>
      <c r="D130" s="42">
        <f t="shared" ca="1" si="17"/>
        <v>60.418410571297741</v>
      </c>
      <c r="E130" s="43">
        <f t="shared" ca="1" si="18"/>
        <v>-20.656987037955364</v>
      </c>
      <c r="F130" s="43">
        <f t="shared" ca="1" si="19"/>
        <v>805.91830561891152</v>
      </c>
      <c r="G130" s="43">
        <f t="shared" ca="1" si="20"/>
        <v>0.4904252671688954</v>
      </c>
      <c r="H130" s="43">
        <f t="shared" ca="1" si="21"/>
        <v>395.24270034945818</v>
      </c>
      <c r="I130" s="43">
        <f t="shared" ca="1" si="22"/>
        <v>4.4587791789537174</v>
      </c>
      <c r="J130" s="43">
        <f t="shared" ca="1" si="23"/>
        <v>39.761423533342374</v>
      </c>
    </row>
    <row r="131" spans="2:10" x14ac:dyDescent="0.25">
      <c r="B131" s="47">
        <f t="shared" ca="1" si="15"/>
        <v>19.330807354550359</v>
      </c>
      <c r="C131" s="47">
        <f t="shared" ca="1" si="16"/>
        <v>40.156208682269138</v>
      </c>
      <c r="D131" s="42">
        <f t="shared" ca="1" si="17"/>
        <v>59.487016036819497</v>
      </c>
      <c r="E131" s="43">
        <f t="shared" ca="1" si="18"/>
        <v>-20.825401327718779</v>
      </c>
      <c r="F131" s="43">
        <f t="shared" ca="1" si="19"/>
        <v>776.25193412606723</v>
      </c>
      <c r="G131" s="43">
        <f t="shared" ca="1" si="20"/>
        <v>0.48139025044677147</v>
      </c>
      <c r="H131" s="43">
        <f t="shared" ca="1" si="21"/>
        <v>373.68011297873824</v>
      </c>
      <c r="I131" s="43">
        <f t="shared" ca="1" si="22"/>
        <v>4.3966814024387029</v>
      </c>
      <c r="J131" s="43">
        <f t="shared" ca="1" si="23"/>
        <v>38.661614709100718</v>
      </c>
    </row>
    <row r="132" spans="2:10" x14ac:dyDescent="0.25">
      <c r="B132" s="47">
        <f t="shared" ca="1" si="15"/>
        <v>18.972724931078737</v>
      </c>
      <c r="C132" s="47">
        <f t="shared" ca="1" si="16"/>
        <v>40.010704320668737</v>
      </c>
      <c r="D132" s="42">
        <f t="shared" ca="1" si="17"/>
        <v>58.983429251747474</v>
      </c>
      <c r="E132" s="43">
        <f t="shared" ca="1" si="18"/>
        <v>-21.037979389589999</v>
      </c>
      <c r="F132" s="43">
        <f t="shared" ca="1" si="19"/>
        <v>759.11208737477148</v>
      </c>
      <c r="G132" s="43">
        <f t="shared" ca="1" si="20"/>
        <v>0.47419122590345913</v>
      </c>
      <c r="H132" s="43">
        <f t="shared" ca="1" si="21"/>
        <v>359.96429131037667</v>
      </c>
      <c r="I132" s="43">
        <f t="shared" ca="1" si="22"/>
        <v>4.3557691549344915</v>
      </c>
      <c r="J132" s="43">
        <f t="shared" ca="1" si="23"/>
        <v>37.945449862157474</v>
      </c>
    </row>
    <row r="133" spans="2:10" x14ac:dyDescent="0.25">
      <c r="B133" s="47">
        <f t="shared" ca="1" si="15"/>
        <v>20.386974022688705</v>
      </c>
      <c r="C133" s="47">
        <f t="shared" ca="1" si="16"/>
        <v>38.204899278554699</v>
      </c>
      <c r="D133" s="42">
        <f t="shared" ca="1" si="17"/>
        <v>58.591873301243403</v>
      </c>
      <c r="E133" s="43">
        <f t="shared" ca="1" si="18"/>
        <v>-17.817925255865994</v>
      </c>
      <c r="F133" s="43">
        <f t="shared" ca="1" si="19"/>
        <v>778.8822891313331</v>
      </c>
      <c r="G133" s="43">
        <f t="shared" ca="1" si="20"/>
        <v>0.53362198062729582</v>
      </c>
      <c r="H133" s="43">
        <f t="shared" ca="1" si="21"/>
        <v>415.62870980178405</v>
      </c>
      <c r="I133" s="43">
        <f t="shared" ca="1" si="22"/>
        <v>4.5151936860658264</v>
      </c>
      <c r="J133" s="43">
        <f t="shared" ca="1" si="23"/>
        <v>40.773948045377409</v>
      </c>
    </row>
    <row r="134" spans="2:10" x14ac:dyDescent="0.25">
      <c r="B134" s="47">
        <f t="shared" ref="B134:B197" ca="1" si="24">_xlfn.NORM.S.INV(RAND())*$B$4+$B$3</f>
        <v>19.858993961248366</v>
      </c>
      <c r="C134" s="47">
        <f t="shared" ref="C134:C197" ca="1" si="25">_xlfn.NORM.S.INV(RAND())*$C$4+$C$3</f>
        <v>39.20846256229968</v>
      </c>
      <c r="D134" s="42">
        <f t="shared" ref="D134:D197" ca="1" si="26">C134+B134</f>
        <v>59.067456523548046</v>
      </c>
      <c r="E134" s="43">
        <f t="shared" ref="E134:E197" ca="1" si="27">B134-C134</f>
        <v>-19.349468601051313</v>
      </c>
      <c r="F134" s="43">
        <f t="shared" ref="F134:F197" ca="1" si="28">B134*C134</f>
        <v>778.640621254542</v>
      </c>
      <c r="G134" s="43">
        <f t="shared" ref="G134:G197" ca="1" si="29">B134/C134</f>
        <v>0.50649764523905327</v>
      </c>
      <c r="H134" s="43">
        <f t="shared" ref="H134:H197" ca="1" si="30">B134^$H$4</f>
        <v>394.37964115289907</v>
      </c>
      <c r="I134" s="43">
        <f t="shared" ref="I134:I197" ca="1" si="31">B134^$I$4</f>
        <v>4.4563431152962591</v>
      </c>
      <c r="J134" s="43">
        <f t="shared" ref="J134:J197" ca="1" si="32">$J$4*B134</f>
        <v>39.717987922496732</v>
      </c>
    </row>
    <row r="135" spans="2:10" x14ac:dyDescent="0.25">
      <c r="B135" s="47">
        <f t="shared" ca="1" si="24"/>
        <v>20.157813195774477</v>
      </c>
      <c r="C135" s="47">
        <f t="shared" ca="1" si="25"/>
        <v>38.895754963945116</v>
      </c>
      <c r="D135" s="42">
        <f t="shared" ca="1" si="26"/>
        <v>59.053568159719589</v>
      </c>
      <c r="E135" s="43">
        <f t="shared" ca="1" si="27"/>
        <v>-18.737941768170639</v>
      </c>
      <c r="F135" s="43">
        <f t="shared" ca="1" si="28"/>
        <v>784.05336267182349</v>
      </c>
      <c r="G135" s="43">
        <f t="shared" ca="1" si="29"/>
        <v>0.51825226723224682</v>
      </c>
      <c r="H135" s="43">
        <f t="shared" ca="1" si="30"/>
        <v>406.33743283573961</v>
      </c>
      <c r="I135" s="43">
        <f t="shared" ca="1" si="31"/>
        <v>4.4897453375190981</v>
      </c>
      <c r="J135" s="43">
        <f t="shared" ca="1" si="32"/>
        <v>40.315626391548953</v>
      </c>
    </row>
    <row r="136" spans="2:10" x14ac:dyDescent="0.25">
      <c r="B136" s="47">
        <f t="shared" ca="1" si="24"/>
        <v>20.02045880658752</v>
      </c>
      <c r="C136" s="47">
        <f t="shared" ca="1" si="25"/>
        <v>41.544682939383662</v>
      </c>
      <c r="D136" s="42">
        <f t="shared" ca="1" si="26"/>
        <v>61.565141745971182</v>
      </c>
      <c r="E136" s="43">
        <f t="shared" ca="1" si="27"/>
        <v>-21.524224132796142</v>
      </c>
      <c r="F136" s="43">
        <f t="shared" ca="1" si="28"/>
        <v>831.74361342066993</v>
      </c>
      <c r="G136" s="43">
        <f t="shared" ca="1" si="29"/>
        <v>0.48190183171691658</v>
      </c>
      <c r="H136" s="43">
        <f t="shared" ca="1" si="30"/>
        <v>400.81877082626778</v>
      </c>
      <c r="I136" s="43">
        <f t="shared" ca="1" si="31"/>
        <v>4.4744227344527383</v>
      </c>
      <c r="J136" s="43">
        <f t="shared" ca="1" si="32"/>
        <v>40.04091761317504</v>
      </c>
    </row>
    <row r="137" spans="2:10" x14ac:dyDescent="0.25">
      <c r="B137" s="47">
        <f t="shared" ca="1" si="24"/>
        <v>20.050565427074456</v>
      </c>
      <c r="C137" s="47">
        <f t="shared" ca="1" si="25"/>
        <v>40.252243654976155</v>
      </c>
      <c r="D137" s="42">
        <f t="shared" ca="1" si="26"/>
        <v>60.302809082050615</v>
      </c>
      <c r="E137" s="43">
        <f t="shared" ca="1" si="27"/>
        <v>-20.201678227901699</v>
      </c>
      <c r="F137" s="43">
        <f t="shared" ca="1" si="28"/>
        <v>807.08024499064209</v>
      </c>
      <c r="G137" s="43">
        <f t="shared" ca="1" si="29"/>
        <v>0.49812292698361721</v>
      </c>
      <c r="H137" s="43">
        <f t="shared" ca="1" si="30"/>
        <v>402.02517394539348</v>
      </c>
      <c r="I137" s="43">
        <f t="shared" ca="1" si="31"/>
        <v>4.4777857727982537</v>
      </c>
      <c r="J137" s="43">
        <f t="shared" ca="1" si="32"/>
        <v>40.101130854148913</v>
      </c>
    </row>
    <row r="138" spans="2:10" x14ac:dyDescent="0.25">
      <c r="B138" s="47">
        <f t="shared" ca="1" si="24"/>
        <v>20.90502142706973</v>
      </c>
      <c r="C138" s="47">
        <f t="shared" ca="1" si="25"/>
        <v>39.712471027677609</v>
      </c>
      <c r="D138" s="42">
        <f t="shared" ca="1" si="26"/>
        <v>60.617492454747335</v>
      </c>
      <c r="E138" s="43">
        <f t="shared" ca="1" si="27"/>
        <v>-18.807449600607878</v>
      </c>
      <c r="F138" s="43">
        <f t="shared" ca="1" si="28"/>
        <v>830.19005775548624</v>
      </c>
      <c r="G138" s="43">
        <f t="shared" ca="1" si="29"/>
        <v>0.52640948513377506</v>
      </c>
      <c r="H138" s="43">
        <f t="shared" ca="1" si="30"/>
        <v>437.01992086624455</v>
      </c>
      <c r="I138" s="43">
        <f t="shared" ca="1" si="31"/>
        <v>4.5722009390521903</v>
      </c>
      <c r="J138" s="43">
        <f t="shared" ca="1" si="32"/>
        <v>41.810042854139461</v>
      </c>
    </row>
    <row r="139" spans="2:10" x14ac:dyDescent="0.25">
      <c r="B139" s="47">
        <f t="shared" ca="1" si="24"/>
        <v>19.030238506415468</v>
      </c>
      <c r="C139" s="47">
        <f t="shared" ca="1" si="25"/>
        <v>39.023005389931555</v>
      </c>
      <c r="D139" s="42">
        <f t="shared" ca="1" si="26"/>
        <v>58.053243896347027</v>
      </c>
      <c r="E139" s="43">
        <f t="shared" ca="1" si="27"/>
        <v>-19.992766883516087</v>
      </c>
      <c r="F139" s="43">
        <f t="shared" ca="1" si="28"/>
        <v>742.6170998075338</v>
      </c>
      <c r="G139" s="43">
        <f t="shared" ca="1" si="29"/>
        <v>0.48766716751461481</v>
      </c>
      <c r="H139" s="43">
        <f t="shared" ca="1" si="30"/>
        <v>362.14997761105803</v>
      </c>
      <c r="I139" s="43">
        <f t="shared" ca="1" si="31"/>
        <v>4.3623661591406409</v>
      </c>
      <c r="J139" s="43">
        <f t="shared" ca="1" si="32"/>
        <v>38.060477012830937</v>
      </c>
    </row>
    <row r="140" spans="2:10" x14ac:dyDescent="0.25">
      <c r="B140" s="47">
        <f t="shared" ca="1" si="24"/>
        <v>20.382341141361056</v>
      </c>
      <c r="C140" s="47">
        <f t="shared" ca="1" si="25"/>
        <v>39.844593417571154</v>
      </c>
      <c r="D140" s="42">
        <f t="shared" ca="1" si="26"/>
        <v>60.226934558932214</v>
      </c>
      <c r="E140" s="43">
        <f t="shared" ca="1" si="27"/>
        <v>-19.462252276210098</v>
      </c>
      <c r="F140" s="43">
        <f t="shared" ca="1" si="28"/>
        <v>812.12609567576453</v>
      </c>
      <c r="G140" s="43">
        <f t="shared" ca="1" si="29"/>
        <v>0.51154596880320036</v>
      </c>
      <c r="H140" s="43">
        <f t="shared" ca="1" si="30"/>
        <v>415.43983040281955</v>
      </c>
      <c r="I140" s="43">
        <f t="shared" ca="1" si="31"/>
        <v>4.5146806245138817</v>
      </c>
      <c r="J140" s="43">
        <f t="shared" ca="1" si="32"/>
        <v>40.764682282722113</v>
      </c>
    </row>
    <row r="141" spans="2:10" x14ac:dyDescent="0.25">
      <c r="B141" s="47">
        <f t="shared" ca="1" si="24"/>
        <v>20.033378176822584</v>
      </c>
      <c r="C141" s="47">
        <f t="shared" ca="1" si="25"/>
        <v>41.355247831865078</v>
      </c>
      <c r="D141" s="42">
        <f t="shared" ca="1" si="26"/>
        <v>61.388626008687666</v>
      </c>
      <c r="E141" s="43">
        <f t="shared" ca="1" si="27"/>
        <v>-21.321869655042494</v>
      </c>
      <c r="F141" s="43">
        <f t="shared" ca="1" si="28"/>
        <v>828.4853194119753</v>
      </c>
      <c r="G141" s="43">
        <f t="shared" ca="1" si="29"/>
        <v>0.48442166900488137</v>
      </c>
      <c r="H141" s="43">
        <f t="shared" ca="1" si="30"/>
        <v>401.33624117559134</v>
      </c>
      <c r="I141" s="43">
        <f t="shared" ca="1" si="31"/>
        <v>4.4758661929086516</v>
      </c>
      <c r="J141" s="43">
        <f t="shared" ca="1" si="32"/>
        <v>40.066756353645168</v>
      </c>
    </row>
    <row r="142" spans="2:10" x14ac:dyDescent="0.25">
      <c r="B142" s="47">
        <f t="shared" ca="1" si="24"/>
        <v>18.784221897834485</v>
      </c>
      <c r="C142" s="47">
        <f t="shared" ca="1" si="25"/>
        <v>40.949473435541357</v>
      </c>
      <c r="D142" s="42">
        <f t="shared" ca="1" si="26"/>
        <v>59.733695333375842</v>
      </c>
      <c r="E142" s="43">
        <f t="shared" ca="1" si="27"/>
        <v>-22.165251537706872</v>
      </c>
      <c r="F142" s="43">
        <f t="shared" ca="1" si="28"/>
        <v>769.20399561268744</v>
      </c>
      <c r="G142" s="43">
        <f t="shared" ca="1" si="29"/>
        <v>0.45871705596905327</v>
      </c>
      <c r="H142" s="43">
        <f t="shared" ca="1" si="30"/>
        <v>352.84699230708458</v>
      </c>
      <c r="I142" s="43">
        <f t="shared" ca="1" si="31"/>
        <v>4.334076821865815</v>
      </c>
      <c r="J142" s="43">
        <f t="shared" ca="1" si="32"/>
        <v>37.568443795668969</v>
      </c>
    </row>
    <row r="143" spans="2:10" x14ac:dyDescent="0.25">
      <c r="B143" s="47">
        <f t="shared" ca="1" si="24"/>
        <v>19.542941822544449</v>
      </c>
      <c r="C143" s="47">
        <f t="shared" ca="1" si="25"/>
        <v>40.233759984158468</v>
      </c>
      <c r="D143" s="42">
        <f t="shared" ca="1" si="26"/>
        <v>59.776701806702917</v>
      </c>
      <c r="E143" s="43">
        <f t="shared" ca="1" si="27"/>
        <v>-20.690818161614018</v>
      </c>
      <c r="F143" s="43">
        <f t="shared" ca="1" si="28"/>
        <v>786.28603067262577</v>
      </c>
      <c r="G143" s="43">
        <f t="shared" ca="1" si="29"/>
        <v>0.48573491093646814</v>
      </c>
      <c r="H143" s="43">
        <f t="shared" ca="1" si="30"/>
        <v>381.92657507935695</v>
      </c>
      <c r="I143" s="43">
        <f t="shared" ca="1" si="31"/>
        <v>4.4207399632351647</v>
      </c>
      <c r="J143" s="43">
        <f t="shared" ca="1" si="32"/>
        <v>39.085883645088899</v>
      </c>
    </row>
    <row r="144" spans="2:10" x14ac:dyDescent="0.25">
      <c r="B144" s="47">
        <f t="shared" ca="1" si="24"/>
        <v>19.761870113262237</v>
      </c>
      <c r="C144" s="47">
        <f t="shared" ca="1" si="25"/>
        <v>38.973095306705225</v>
      </c>
      <c r="D144" s="42">
        <f t="shared" ca="1" si="26"/>
        <v>58.734965419967466</v>
      </c>
      <c r="E144" s="43">
        <f t="shared" ca="1" si="27"/>
        <v>-19.211225193442989</v>
      </c>
      <c r="F144" s="43">
        <f t="shared" ca="1" si="28"/>
        <v>770.18124736289872</v>
      </c>
      <c r="G144" s="43">
        <f t="shared" ca="1" si="29"/>
        <v>0.50706442374522553</v>
      </c>
      <c r="H144" s="43">
        <f t="shared" ca="1" si="30"/>
        <v>390.53151037344719</v>
      </c>
      <c r="I144" s="43">
        <f t="shared" ca="1" si="31"/>
        <v>4.4454325001356434</v>
      </c>
      <c r="J144" s="43">
        <f t="shared" ca="1" si="32"/>
        <v>39.523740226524474</v>
      </c>
    </row>
    <row r="145" spans="2:10" x14ac:dyDescent="0.25">
      <c r="B145" s="47">
        <f t="shared" ca="1" si="24"/>
        <v>19.037894800603905</v>
      </c>
      <c r="C145" s="47">
        <f t="shared" ca="1" si="25"/>
        <v>38.32906426396459</v>
      </c>
      <c r="D145" s="42">
        <f t="shared" ca="1" si="26"/>
        <v>57.366959064568491</v>
      </c>
      <c r="E145" s="43">
        <f t="shared" ca="1" si="27"/>
        <v>-19.291169463360685</v>
      </c>
      <c r="F145" s="43">
        <f t="shared" ca="1" si="28"/>
        <v>729.70469326294437</v>
      </c>
      <c r="G145" s="43">
        <f t="shared" ca="1" si="29"/>
        <v>0.49669604949115731</v>
      </c>
      <c r="H145" s="43">
        <f t="shared" ca="1" si="30"/>
        <v>362.44143843886121</v>
      </c>
      <c r="I145" s="43">
        <f t="shared" ca="1" si="31"/>
        <v>4.3632436100456164</v>
      </c>
      <c r="J145" s="43">
        <f t="shared" ca="1" si="32"/>
        <v>38.075789601207809</v>
      </c>
    </row>
    <row r="146" spans="2:10" x14ac:dyDescent="0.25">
      <c r="B146" s="47">
        <f t="shared" ca="1" si="24"/>
        <v>20.307226622410635</v>
      </c>
      <c r="C146" s="47">
        <f t="shared" ca="1" si="25"/>
        <v>40.454139767549577</v>
      </c>
      <c r="D146" s="42">
        <f t="shared" ca="1" si="26"/>
        <v>60.761366389960216</v>
      </c>
      <c r="E146" s="43">
        <f t="shared" ca="1" si="27"/>
        <v>-20.146913145138942</v>
      </c>
      <c r="F146" s="43">
        <f t="shared" ca="1" si="28"/>
        <v>821.51138407430358</v>
      </c>
      <c r="G146" s="43">
        <f t="shared" ca="1" si="29"/>
        <v>0.50198142239821264</v>
      </c>
      <c r="H146" s="43">
        <f t="shared" ca="1" si="30"/>
        <v>412.38345309394327</v>
      </c>
      <c r="I146" s="43">
        <f t="shared" ca="1" si="31"/>
        <v>4.5063540276381566</v>
      </c>
      <c r="J146" s="43">
        <f t="shared" ca="1" si="32"/>
        <v>40.61445324482127</v>
      </c>
    </row>
    <row r="147" spans="2:10" x14ac:dyDescent="0.25">
      <c r="B147" s="47">
        <f t="shared" ca="1" si="24"/>
        <v>17.525509239190026</v>
      </c>
      <c r="C147" s="47">
        <f t="shared" ca="1" si="25"/>
        <v>41.037261305433709</v>
      </c>
      <c r="D147" s="42">
        <f t="shared" ca="1" si="26"/>
        <v>58.562770544623731</v>
      </c>
      <c r="E147" s="43">
        <f t="shared" ca="1" si="27"/>
        <v>-23.511752066243684</v>
      </c>
      <c r="F147" s="43">
        <f t="shared" ca="1" si="28"/>
        <v>719.19890215943383</v>
      </c>
      <c r="G147" s="43">
        <f t="shared" ca="1" si="29"/>
        <v>0.42706332444435047</v>
      </c>
      <c r="H147" s="43">
        <f t="shared" ca="1" si="30"/>
        <v>307.14347409293492</v>
      </c>
      <c r="I147" s="43">
        <f t="shared" ca="1" si="31"/>
        <v>4.1863479596409592</v>
      </c>
      <c r="J147" s="43">
        <f t="shared" ca="1" si="32"/>
        <v>35.051018478380051</v>
      </c>
    </row>
    <row r="148" spans="2:10" x14ac:dyDescent="0.25">
      <c r="B148" s="47">
        <f t="shared" ca="1" si="24"/>
        <v>19.423751907308883</v>
      </c>
      <c r="C148" s="47">
        <f t="shared" ca="1" si="25"/>
        <v>40.221537186244568</v>
      </c>
      <c r="D148" s="42">
        <f t="shared" ca="1" si="26"/>
        <v>59.645289093553451</v>
      </c>
      <c r="E148" s="43">
        <f t="shared" ca="1" si="27"/>
        <v>-20.797785278935685</v>
      </c>
      <c r="F148" s="43">
        <f t="shared" ca="1" si="28"/>
        <v>781.25315963621313</v>
      </c>
      <c r="G148" s="43">
        <f t="shared" ca="1" si="29"/>
        <v>0.48291918375391296</v>
      </c>
      <c r="H148" s="43">
        <f t="shared" ca="1" si="30"/>
        <v>377.28213815668551</v>
      </c>
      <c r="I148" s="43">
        <f t="shared" ca="1" si="31"/>
        <v>4.407238580711156</v>
      </c>
      <c r="J148" s="43">
        <f t="shared" ca="1" si="32"/>
        <v>38.847503814617767</v>
      </c>
    </row>
    <row r="149" spans="2:10" x14ac:dyDescent="0.25">
      <c r="B149" s="47">
        <f t="shared" ca="1" si="24"/>
        <v>19.84329573783484</v>
      </c>
      <c r="C149" s="47">
        <f t="shared" ca="1" si="25"/>
        <v>41.26336262718722</v>
      </c>
      <c r="D149" s="42">
        <f t="shared" ca="1" si="26"/>
        <v>61.106658365022057</v>
      </c>
      <c r="E149" s="43">
        <f t="shared" ca="1" si="27"/>
        <v>-21.42006688935238</v>
      </c>
      <c r="F149" s="43">
        <f t="shared" ca="1" si="28"/>
        <v>818.80110774879756</v>
      </c>
      <c r="G149" s="43">
        <f t="shared" ca="1" si="29"/>
        <v>0.48089381171181317</v>
      </c>
      <c r="H149" s="43">
        <f t="shared" ca="1" si="30"/>
        <v>393.75638573917433</v>
      </c>
      <c r="I149" s="43">
        <f t="shared" ca="1" si="31"/>
        <v>4.4545814323946127</v>
      </c>
      <c r="J149" s="43">
        <f t="shared" ca="1" si="32"/>
        <v>39.68659147566968</v>
      </c>
    </row>
    <row r="150" spans="2:10" x14ac:dyDescent="0.25">
      <c r="B150" s="47">
        <f t="shared" ca="1" si="24"/>
        <v>20.914292814052434</v>
      </c>
      <c r="C150" s="47">
        <f t="shared" ca="1" si="25"/>
        <v>40.751135611020999</v>
      </c>
      <c r="D150" s="42">
        <f t="shared" ca="1" si="26"/>
        <v>61.665428425073429</v>
      </c>
      <c r="E150" s="43">
        <f t="shared" ca="1" si="27"/>
        <v>-19.836842796968565</v>
      </c>
      <c r="F150" s="43">
        <f t="shared" ca="1" si="28"/>
        <v>852.28118267405273</v>
      </c>
      <c r="G150" s="43">
        <f t="shared" ca="1" si="29"/>
        <v>0.51321987720009055</v>
      </c>
      <c r="H150" s="43">
        <f t="shared" ca="1" si="30"/>
        <v>437.40764391192528</v>
      </c>
      <c r="I150" s="43">
        <f t="shared" ca="1" si="31"/>
        <v>4.5732147133118985</v>
      </c>
      <c r="J150" s="43">
        <f t="shared" ca="1" si="32"/>
        <v>41.828585628104868</v>
      </c>
    </row>
    <row r="151" spans="2:10" x14ac:dyDescent="0.25">
      <c r="B151" s="47">
        <f t="shared" ca="1" si="24"/>
        <v>19.607816376699024</v>
      </c>
      <c r="C151" s="47">
        <f t="shared" ca="1" si="25"/>
        <v>40.592529556310403</v>
      </c>
      <c r="D151" s="42">
        <f t="shared" ca="1" si="26"/>
        <v>60.20034593300943</v>
      </c>
      <c r="E151" s="43">
        <f t="shared" ca="1" si="27"/>
        <v>-20.984713179611379</v>
      </c>
      <c r="F151" s="43">
        <f t="shared" ca="1" si="28"/>
        <v>795.93086580586225</v>
      </c>
      <c r="G151" s="43">
        <f t="shared" ca="1" si="29"/>
        <v>0.48304002216710457</v>
      </c>
      <c r="H151" s="43">
        <f t="shared" ca="1" si="30"/>
        <v>384.46646306234641</v>
      </c>
      <c r="I151" s="43">
        <f t="shared" ca="1" si="31"/>
        <v>4.4280714060072501</v>
      </c>
      <c r="J151" s="43">
        <f t="shared" ca="1" si="32"/>
        <v>39.215632753398047</v>
      </c>
    </row>
    <row r="152" spans="2:10" x14ac:dyDescent="0.25">
      <c r="B152" s="47">
        <f t="shared" ca="1" si="24"/>
        <v>20.479925216613758</v>
      </c>
      <c r="C152" s="47">
        <f t="shared" ca="1" si="25"/>
        <v>39.652385553608262</v>
      </c>
      <c r="D152" s="42">
        <f t="shared" ca="1" si="26"/>
        <v>60.13231077022202</v>
      </c>
      <c r="E152" s="43">
        <f t="shared" ca="1" si="27"/>
        <v>-19.172460336994504</v>
      </c>
      <c r="F152" s="43">
        <f t="shared" ca="1" si="28"/>
        <v>812.07789079823294</v>
      </c>
      <c r="G152" s="43">
        <f t="shared" ca="1" si="29"/>
        <v>0.51648658537645387</v>
      </c>
      <c r="H152" s="43">
        <f t="shared" ca="1" si="30"/>
        <v>419.42733687809209</v>
      </c>
      <c r="I152" s="43">
        <f t="shared" ca="1" si="31"/>
        <v>4.5254751371114343</v>
      </c>
      <c r="J152" s="43">
        <f t="shared" ca="1" si="32"/>
        <v>40.959850433227516</v>
      </c>
    </row>
    <row r="153" spans="2:10" x14ac:dyDescent="0.25">
      <c r="B153" s="47">
        <f t="shared" ca="1" si="24"/>
        <v>21.199525266051399</v>
      </c>
      <c r="C153" s="47">
        <f t="shared" ca="1" si="25"/>
        <v>39.943800932740906</v>
      </c>
      <c r="D153" s="42">
        <f t="shared" ca="1" si="26"/>
        <v>61.143326198792309</v>
      </c>
      <c r="E153" s="43">
        <f t="shared" ca="1" si="27"/>
        <v>-18.744275666689507</v>
      </c>
      <c r="F153" s="43">
        <f t="shared" ca="1" si="28"/>
        <v>846.78961709576834</v>
      </c>
      <c r="G153" s="43">
        <f t="shared" ca="1" si="29"/>
        <v>0.53073380026472883</v>
      </c>
      <c r="H153" s="43">
        <f t="shared" ca="1" si="30"/>
        <v>449.41987150595162</v>
      </c>
      <c r="I153" s="43">
        <f t="shared" ca="1" si="31"/>
        <v>4.6042942201874331</v>
      </c>
      <c r="J153" s="43">
        <f t="shared" ca="1" si="32"/>
        <v>42.399050532102798</v>
      </c>
    </row>
    <row r="154" spans="2:10" x14ac:dyDescent="0.25">
      <c r="B154" s="47">
        <f t="shared" ca="1" si="24"/>
        <v>19.561408175241098</v>
      </c>
      <c r="C154" s="47">
        <f t="shared" ca="1" si="25"/>
        <v>38.231889135533123</v>
      </c>
      <c r="D154" s="42">
        <f t="shared" ca="1" si="26"/>
        <v>57.793297310774221</v>
      </c>
      <c r="E154" s="43">
        <f t="shared" ca="1" si="27"/>
        <v>-18.670480960292025</v>
      </c>
      <c r="F154" s="43">
        <f t="shared" ca="1" si="28"/>
        <v>747.86958869072896</v>
      </c>
      <c r="G154" s="43">
        <f t="shared" ca="1" si="29"/>
        <v>0.51165162427353128</v>
      </c>
      <c r="H154" s="43">
        <f t="shared" ca="1" si="30"/>
        <v>382.64868979838928</v>
      </c>
      <c r="I154" s="43">
        <f t="shared" ca="1" si="31"/>
        <v>4.422828074348029</v>
      </c>
      <c r="J154" s="43">
        <f t="shared" ca="1" si="32"/>
        <v>39.122816350482196</v>
      </c>
    </row>
    <row r="155" spans="2:10" x14ac:dyDescent="0.25">
      <c r="B155" s="47">
        <f t="shared" ca="1" si="24"/>
        <v>19.11027858072584</v>
      </c>
      <c r="C155" s="47">
        <f t="shared" ca="1" si="25"/>
        <v>42.328740695015675</v>
      </c>
      <c r="D155" s="42">
        <f t="shared" ca="1" si="26"/>
        <v>61.439019275741515</v>
      </c>
      <c r="E155" s="43">
        <f t="shared" ca="1" si="27"/>
        <v>-23.218462114289835</v>
      </c>
      <c r="F155" s="43">
        <f t="shared" ca="1" si="28"/>
        <v>808.91402665305623</v>
      </c>
      <c r="G155" s="43">
        <f t="shared" ca="1" si="29"/>
        <v>0.45147288265478985</v>
      </c>
      <c r="H155" s="43">
        <f t="shared" ca="1" si="30"/>
        <v>365.2027474329488</v>
      </c>
      <c r="I155" s="43">
        <f t="shared" ca="1" si="31"/>
        <v>4.3715304620608375</v>
      </c>
      <c r="J155" s="43">
        <f t="shared" ca="1" si="32"/>
        <v>38.22055716145168</v>
      </c>
    </row>
    <row r="156" spans="2:10" x14ac:dyDescent="0.25">
      <c r="B156" s="47">
        <f t="shared" ca="1" si="24"/>
        <v>20.005745533719047</v>
      </c>
      <c r="C156" s="47">
        <f t="shared" ca="1" si="25"/>
        <v>41.12181817298152</v>
      </c>
      <c r="D156" s="42">
        <f t="shared" ca="1" si="26"/>
        <v>61.12756370670057</v>
      </c>
      <c r="E156" s="43">
        <f t="shared" ca="1" si="27"/>
        <v>-21.116072639262473</v>
      </c>
      <c r="F156" s="43">
        <f t="shared" ca="1" si="28"/>
        <v>822.6726302525318</v>
      </c>
      <c r="G156" s="43">
        <f t="shared" ca="1" si="29"/>
        <v>0.48649953777733312</v>
      </c>
      <c r="H156" s="43">
        <f t="shared" ca="1" si="30"/>
        <v>400.22985435991961</v>
      </c>
      <c r="I156" s="43">
        <f t="shared" ca="1" si="31"/>
        <v>4.4727782790698498</v>
      </c>
      <c r="J156" s="43">
        <f t="shared" ca="1" si="32"/>
        <v>40.011491067438094</v>
      </c>
    </row>
    <row r="157" spans="2:10" x14ac:dyDescent="0.25">
      <c r="B157" s="47">
        <f t="shared" ca="1" si="24"/>
        <v>20.132627853525218</v>
      </c>
      <c r="C157" s="47">
        <f t="shared" ca="1" si="25"/>
        <v>39.251816569444017</v>
      </c>
      <c r="D157" s="42">
        <f t="shared" ca="1" si="26"/>
        <v>59.384444422969239</v>
      </c>
      <c r="E157" s="43">
        <f t="shared" ca="1" si="27"/>
        <v>-19.119188715918799</v>
      </c>
      <c r="F157" s="43">
        <f t="shared" ca="1" si="28"/>
        <v>790.24221556745124</v>
      </c>
      <c r="G157" s="43">
        <f t="shared" ca="1" si="29"/>
        <v>0.51290945523264442</v>
      </c>
      <c r="H157" s="43">
        <f t="shared" ca="1" si="30"/>
        <v>405.3227042885394</v>
      </c>
      <c r="I157" s="43">
        <f t="shared" ca="1" si="31"/>
        <v>4.4869396980041101</v>
      </c>
      <c r="J157" s="43">
        <f t="shared" ca="1" si="32"/>
        <v>40.265255707050436</v>
      </c>
    </row>
    <row r="158" spans="2:10" x14ac:dyDescent="0.25">
      <c r="B158" s="47">
        <f t="shared" ca="1" si="24"/>
        <v>19.880894730587755</v>
      </c>
      <c r="C158" s="47">
        <f t="shared" ca="1" si="25"/>
        <v>39.676881333516846</v>
      </c>
      <c r="D158" s="42">
        <f t="shared" ca="1" si="26"/>
        <v>59.557776064104601</v>
      </c>
      <c r="E158" s="43">
        <f t="shared" ca="1" si="27"/>
        <v>-19.795986602929091</v>
      </c>
      <c r="F158" s="43">
        <f t="shared" ca="1" si="28"/>
        <v>788.81190102967071</v>
      </c>
      <c r="G158" s="43">
        <f t="shared" ca="1" si="29"/>
        <v>0.50106999497950633</v>
      </c>
      <c r="H158" s="43">
        <f t="shared" ca="1" si="30"/>
        <v>395.24997528871199</v>
      </c>
      <c r="I158" s="43">
        <f t="shared" ca="1" si="31"/>
        <v>4.4587996961724752</v>
      </c>
      <c r="J158" s="43">
        <f t="shared" ca="1" si="32"/>
        <v>39.76178946117551</v>
      </c>
    </row>
    <row r="159" spans="2:10" x14ac:dyDescent="0.25">
      <c r="B159" s="47">
        <f t="shared" ca="1" si="24"/>
        <v>19.942443920886632</v>
      </c>
      <c r="C159" s="47">
        <f t="shared" ca="1" si="25"/>
        <v>40.330400924460683</v>
      </c>
      <c r="D159" s="42">
        <f t="shared" ca="1" si="26"/>
        <v>60.272844845347315</v>
      </c>
      <c r="E159" s="43">
        <f t="shared" ca="1" si="27"/>
        <v>-20.387957003574051</v>
      </c>
      <c r="F159" s="43">
        <f t="shared" ca="1" si="28"/>
        <v>804.28675874293151</v>
      </c>
      <c r="G159" s="43">
        <f t="shared" ca="1" si="29"/>
        <v>0.49447670897790141</v>
      </c>
      <c r="H159" s="43">
        <f t="shared" ca="1" si="30"/>
        <v>397.70106953770818</v>
      </c>
      <c r="I159" s="43">
        <f t="shared" ca="1" si="31"/>
        <v>4.465696353413052</v>
      </c>
      <c r="J159" s="43">
        <f t="shared" ca="1" si="32"/>
        <v>39.884887841773264</v>
      </c>
    </row>
    <row r="160" spans="2:10" x14ac:dyDescent="0.25">
      <c r="B160" s="47">
        <f t="shared" ca="1" si="24"/>
        <v>19.865946858259498</v>
      </c>
      <c r="C160" s="47">
        <f t="shared" ca="1" si="25"/>
        <v>40.525589603148276</v>
      </c>
      <c r="D160" s="42">
        <f t="shared" ca="1" si="26"/>
        <v>60.391536461407775</v>
      </c>
      <c r="E160" s="43">
        <f t="shared" ca="1" si="27"/>
        <v>-20.659642744888778</v>
      </c>
      <c r="F160" s="43">
        <f t="shared" ca="1" si="28"/>
        <v>805.07920945577723</v>
      </c>
      <c r="G160" s="43">
        <f t="shared" ca="1" si="29"/>
        <v>0.49020747268082165</v>
      </c>
      <c r="H160" s="43">
        <f t="shared" ca="1" si="30"/>
        <v>394.65584457519043</v>
      </c>
      <c r="I160" s="43">
        <f t="shared" ca="1" si="31"/>
        <v>4.4571231594223981</v>
      </c>
      <c r="J160" s="43">
        <f t="shared" ca="1" si="32"/>
        <v>39.731893716518996</v>
      </c>
    </row>
    <row r="161" spans="2:10" x14ac:dyDescent="0.25">
      <c r="B161" s="47">
        <f t="shared" ca="1" si="24"/>
        <v>20.249404086238521</v>
      </c>
      <c r="C161" s="47">
        <f t="shared" ca="1" si="25"/>
        <v>38.330048669716838</v>
      </c>
      <c r="D161" s="42">
        <f t="shared" ca="1" si="26"/>
        <v>58.579452755955359</v>
      </c>
      <c r="E161" s="43">
        <f t="shared" ca="1" si="27"/>
        <v>-18.080644583478318</v>
      </c>
      <c r="F161" s="43">
        <f t="shared" ca="1" si="28"/>
        <v>776.16064415828555</v>
      </c>
      <c r="G161" s="43">
        <f t="shared" ca="1" si="29"/>
        <v>0.52829059155974489</v>
      </c>
      <c r="H161" s="43">
        <f t="shared" ca="1" si="30"/>
        <v>410.03836584777326</v>
      </c>
      <c r="I161" s="43">
        <f t="shared" ca="1" si="31"/>
        <v>4.4999337868727043</v>
      </c>
      <c r="J161" s="43">
        <f t="shared" ca="1" si="32"/>
        <v>40.498808172477041</v>
      </c>
    </row>
    <row r="162" spans="2:10" x14ac:dyDescent="0.25">
      <c r="B162" s="47">
        <f t="shared" ca="1" si="24"/>
        <v>19.232451147019987</v>
      </c>
      <c r="C162" s="47">
        <f t="shared" ca="1" si="25"/>
        <v>40.270787628337146</v>
      </c>
      <c r="D162" s="42">
        <f t="shared" ca="1" si="26"/>
        <v>59.503238775357133</v>
      </c>
      <c r="E162" s="43">
        <f t="shared" ca="1" si="27"/>
        <v>-21.03833648131716</v>
      </c>
      <c r="F162" s="43">
        <f t="shared" ca="1" si="28"/>
        <v>774.50595571401107</v>
      </c>
      <c r="G162" s="43">
        <f t="shared" ca="1" si="29"/>
        <v>0.47757822182466536</v>
      </c>
      <c r="H162" s="43">
        <f t="shared" ca="1" si="30"/>
        <v>369.88717712251042</v>
      </c>
      <c r="I162" s="43">
        <f t="shared" ca="1" si="31"/>
        <v>4.3854818602999588</v>
      </c>
      <c r="J162" s="43">
        <f t="shared" ca="1" si="32"/>
        <v>38.464902294039973</v>
      </c>
    </row>
    <row r="163" spans="2:10" x14ac:dyDescent="0.25">
      <c r="B163" s="47">
        <f t="shared" ca="1" si="24"/>
        <v>19.960706970600157</v>
      </c>
      <c r="C163" s="47">
        <f t="shared" ca="1" si="25"/>
        <v>42.187646953006222</v>
      </c>
      <c r="D163" s="42">
        <f t="shared" ca="1" si="26"/>
        <v>62.148353923606379</v>
      </c>
      <c r="E163" s="43">
        <f t="shared" ca="1" si="27"/>
        <v>-22.226939982406066</v>
      </c>
      <c r="F163" s="43">
        <f t="shared" ca="1" si="28"/>
        <v>842.09525860808981</v>
      </c>
      <c r="G163" s="43">
        <f t="shared" ca="1" si="29"/>
        <v>0.47314103564095056</v>
      </c>
      <c r="H163" s="43">
        <f t="shared" ca="1" si="30"/>
        <v>398.42982276616567</v>
      </c>
      <c r="I163" s="43">
        <f t="shared" ca="1" si="31"/>
        <v>4.4677407009136232</v>
      </c>
      <c r="J163" s="43">
        <f t="shared" ca="1" si="32"/>
        <v>39.921413941200314</v>
      </c>
    </row>
    <row r="164" spans="2:10" x14ac:dyDescent="0.25">
      <c r="B164" s="47">
        <f t="shared" ca="1" si="24"/>
        <v>20.142953418211551</v>
      </c>
      <c r="C164" s="47">
        <f t="shared" ca="1" si="25"/>
        <v>40.350482140738798</v>
      </c>
      <c r="D164" s="42">
        <f t="shared" ca="1" si="26"/>
        <v>60.493435558950353</v>
      </c>
      <c r="E164" s="43">
        <f t="shared" ca="1" si="27"/>
        <v>-20.207528722527247</v>
      </c>
      <c r="F164" s="43">
        <f t="shared" ca="1" si="28"/>
        <v>812.77788216327872</v>
      </c>
      <c r="G164" s="43">
        <f t="shared" ca="1" si="29"/>
        <v>0.49919981991676748</v>
      </c>
      <c r="H164" s="43">
        <f t="shared" ca="1" si="30"/>
        <v>405.73857240824043</v>
      </c>
      <c r="I164" s="43">
        <f t="shared" ca="1" si="31"/>
        <v>4.4880901749197903</v>
      </c>
      <c r="J164" s="43">
        <f t="shared" ca="1" si="32"/>
        <v>40.285906836423102</v>
      </c>
    </row>
    <row r="165" spans="2:10" x14ac:dyDescent="0.25">
      <c r="B165" s="47">
        <f t="shared" ca="1" si="24"/>
        <v>20.130592243330089</v>
      </c>
      <c r="C165" s="47">
        <f t="shared" ca="1" si="25"/>
        <v>40.570028370778111</v>
      </c>
      <c r="D165" s="42">
        <f t="shared" ca="1" si="26"/>
        <v>60.700620614108203</v>
      </c>
      <c r="E165" s="43">
        <f t="shared" ca="1" si="27"/>
        <v>-20.439436127448023</v>
      </c>
      <c r="F165" s="43">
        <f t="shared" ca="1" si="28"/>
        <v>816.69869843246749</v>
      </c>
      <c r="G165" s="43">
        <f t="shared" ca="1" si="29"/>
        <v>0.49619369400859986</v>
      </c>
      <c r="H165" s="43">
        <f t="shared" ca="1" si="30"/>
        <v>405.24074406722156</v>
      </c>
      <c r="I165" s="43">
        <f t="shared" ca="1" si="31"/>
        <v>4.4867128550120174</v>
      </c>
      <c r="J165" s="43">
        <f t="shared" ca="1" si="32"/>
        <v>40.261184486660177</v>
      </c>
    </row>
    <row r="166" spans="2:10" x14ac:dyDescent="0.25">
      <c r="B166" s="47">
        <f t="shared" ca="1" si="24"/>
        <v>18.877621022129144</v>
      </c>
      <c r="C166" s="47">
        <f t="shared" ca="1" si="25"/>
        <v>40.296598313275226</v>
      </c>
      <c r="D166" s="42">
        <f t="shared" ca="1" si="26"/>
        <v>59.174219335404374</v>
      </c>
      <c r="E166" s="43">
        <f t="shared" ca="1" si="27"/>
        <v>-21.418977291146081</v>
      </c>
      <c r="F166" s="43">
        <f t="shared" ca="1" si="28"/>
        <v>760.70391143897825</v>
      </c>
      <c r="G166" s="43">
        <f t="shared" ca="1" si="29"/>
        <v>0.46846686351463424</v>
      </c>
      <c r="H166" s="43">
        <f t="shared" ca="1" si="30"/>
        <v>356.36457545513218</v>
      </c>
      <c r="I166" s="43">
        <f t="shared" ca="1" si="31"/>
        <v>4.3448384345254016</v>
      </c>
      <c r="J166" s="43">
        <f t="shared" ca="1" si="32"/>
        <v>37.755242044258289</v>
      </c>
    </row>
    <row r="167" spans="2:10" x14ac:dyDescent="0.25">
      <c r="B167" s="47">
        <f t="shared" ca="1" si="24"/>
        <v>21.029083704358943</v>
      </c>
      <c r="C167" s="47">
        <f t="shared" ca="1" si="25"/>
        <v>40.290464090963198</v>
      </c>
      <c r="D167" s="42">
        <f t="shared" ca="1" si="26"/>
        <v>61.319547795322137</v>
      </c>
      <c r="E167" s="43">
        <f t="shared" ca="1" si="27"/>
        <v>-19.261380386604255</v>
      </c>
      <c r="F167" s="43">
        <f t="shared" ca="1" si="28"/>
        <v>847.27154185633333</v>
      </c>
      <c r="G167" s="43">
        <f t="shared" ca="1" si="29"/>
        <v>0.52193699374824487</v>
      </c>
      <c r="H167" s="43">
        <f t="shared" ca="1" si="30"/>
        <v>442.22236144493485</v>
      </c>
      <c r="I167" s="43">
        <f t="shared" ca="1" si="31"/>
        <v>4.5857478893152139</v>
      </c>
      <c r="J167" s="43">
        <f t="shared" ca="1" si="32"/>
        <v>42.058167408717885</v>
      </c>
    </row>
    <row r="168" spans="2:10" x14ac:dyDescent="0.25">
      <c r="B168" s="47">
        <f t="shared" ca="1" si="24"/>
        <v>17.863346094353819</v>
      </c>
      <c r="C168" s="47">
        <f t="shared" ca="1" si="25"/>
        <v>41.032979629441336</v>
      </c>
      <c r="D168" s="42">
        <f t="shared" ca="1" si="26"/>
        <v>58.896325723795158</v>
      </c>
      <c r="E168" s="43">
        <f t="shared" ca="1" si="27"/>
        <v>-23.169633535087517</v>
      </c>
      <c r="F168" s="43">
        <f t="shared" ca="1" si="28"/>
        <v>732.98631640328074</v>
      </c>
      <c r="G168" s="43">
        <f t="shared" ca="1" si="29"/>
        <v>0.43534118788528808</v>
      </c>
      <c r="H168" s="43">
        <f t="shared" ca="1" si="30"/>
        <v>319.09913368666582</v>
      </c>
      <c r="I168" s="43">
        <f t="shared" ca="1" si="31"/>
        <v>4.2265051868362615</v>
      </c>
      <c r="J168" s="43">
        <f t="shared" ca="1" si="32"/>
        <v>35.726692188707638</v>
      </c>
    </row>
    <row r="169" spans="2:10" x14ac:dyDescent="0.25">
      <c r="B169" s="47">
        <f t="shared" ca="1" si="24"/>
        <v>19.535599908908303</v>
      </c>
      <c r="C169" s="47">
        <f t="shared" ca="1" si="25"/>
        <v>37.632871238872355</v>
      </c>
      <c r="D169" s="42">
        <f t="shared" ca="1" si="26"/>
        <v>57.168471147780657</v>
      </c>
      <c r="E169" s="43">
        <f t="shared" ca="1" si="27"/>
        <v>-18.097271329964052</v>
      </c>
      <c r="F169" s="43">
        <f t="shared" ca="1" si="28"/>
        <v>735.18071594607261</v>
      </c>
      <c r="G169" s="43">
        <f t="shared" ca="1" si="29"/>
        <v>0.51911000319128653</v>
      </c>
      <c r="H169" s="43">
        <f t="shared" ca="1" si="30"/>
        <v>381.63966380093808</v>
      </c>
      <c r="I169" s="43">
        <f t="shared" ca="1" si="31"/>
        <v>4.4199094910312704</v>
      </c>
      <c r="J169" s="43">
        <f t="shared" ca="1" si="32"/>
        <v>39.071199817816606</v>
      </c>
    </row>
    <row r="170" spans="2:10" x14ac:dyDescent="0.25">
      <c r="B170" s="47">
        <f t="shared" ca="1" si="24"/>
        <v>20.113686044873027</v>
      </c>
      <c r="C170" s="47">
        <f t="shared" ca="1" si="25"/>
        <v>39.457422429950036</v>
      </c>
      <c r="D170" s="42">
        <f t="shared" ca="1" si="26"/>
        <v>59.571108474823063</v>
      </c>
      <c r="E170" s="43">
        <f t="shared" ca="1" si="27"/>
        <v>-19.343736385077008</v>
      </c>
      <c r="F170" s="43">
        <f t="shared" ca="1" si="28"/>
        <v>793.63420689594602</v>
      </c>
      <c r="G170" s="43">
        <f t="shared" ca="1" si="29"/>
        <v>0.50975671511694576</v>
      </c>
      <c r="H170" s="43">
        <f t="shared" ca="1" si="30"/>
        <v>404.56036631171997</v>
      </c>
      <c r="I170" s="43">
        <f t="shared" ca="1" si="31"/>
        <v>4.4848284298145709</v>
      </c>
      <c r="J170" s="43">
        <f t="shared" ca="1" si="32"/>
        <v>40.227372089746055</v>
      </c>
    </row>
    <row r="171" spans="2:10" x14ac:dyDescent="0.25">
      <c r="B171" s="47">
        <f t="shared" ca="1" si="24"/>
        <v>20.645867494398399</v>
      </c>
      <c r="C171" s="47">
        <f t="shared" ca="1" si="25"/>
        <v>40.057119271804616</v>
      </c>
      <c r="D171" s="42">
        <f t="shared" ca="1" si="26"/>
        <v>60.702986766203011</v>
      </c>
      <c r="E171" s="43">
        <f t="shared" ca="1" si="27"/>
        <v>-19.411251777406218</v>
      </c>
      <c r="F171" s="43">
        <f t="shared" ca="1" si="28"/>
        <v>827.01397669299058</v>
      </c>
      <c r="G171" s="43">
        <f t="shared" ca="1" si="29"/>
        <v>0.51541069027723618</v>
      </c>
      <c r="H171" s="43">
        <f t="shared" ca="1" si="30"/>
        <v>426.25184459625643</v>
      </c>
      <c r="I171" s="43">
        <f t="shared" ca="1" si="31"/>
        <v>4.5437723858483929</v>
      </c>
      <c r="J171" s="43">
        <f t="shared" ca="1" si="32"/>
        <v>41.291734988796797</v>
      </c>
    </row>
    <row r="172" spans="2:10" x14ac:dyDescent="0.25">
      <c r="B172" s="47">
        <f t="shared" ca="1" si="24"/>
        <v>20.064519851734143</v>
      </c>
      <c r="C172" s="47">
        <f t="shared" ca="1" si="25"/>
        <v>39.391052201229527</v>
      </c>
      <c r="D172" s="42">
        <f t="shared" ca="1" si="26"/>
        <v>59.455572052963674</v>
      </c>
      <c r="E172" s="43">
        <f t="shared" ca="1" si="27"/>
        <v>-19.326532349495384</v>
      </c>
      <c r="F172" s="43">
        <f t="shared" ca="1" si="28"/>
        <v>790.36254887226573</v>
      </c>
      <c r="G172" s="43">
        <f t="shared" ca="1" si="29"/>
        <v>0.50936745099456526</v>
      </c>
      <c r="H172" s="43">
        <f t="shared" ca="1" si="30"/>
        <v>402.58495688063351</v>
      </c>
      <c r="I172" s="43">
        <f t="shared" ca="1" si="31"/>
        <v>4.4793436853778195</v>
      </c>
      <c r="J172" s="43">
        <f t="shared" ca="1" si="32"/>
        <v>40.129039703468287</v>
      </c>
    </row>
    <row r="173" spans="2:10" x14ac:dyDescent="0.25">
      <c r="B173" s="47">
        <f t="shared" ca="1" si="24"/>
        <v>18.949580167014222</v>
      </c>
      <c r="C173" s="47">
        <f t="shared" ca="1" si="25"/>
        <v>40.572045574877876</v>
      </c>
      <c r="D173" s="42">
        <f t="shared" ca="1" si="26"/>
        <v>59.521625741892095</v>
      </c>
      <c r="E173" s="43">
        <f t="shared" ca="1" si="27"/>
        <v>-21.622465407863654</v>
      </c>
      <c r="F173" s="43">
        <f t="shared" ca="1" si="28"/>
        <v>768.82323016090288</v>
      </c>
      <c r="G173" s="43">
        <f t="shared" ca="1" si="29"/>
        <v>0.46706001382261492</v>
      </c>
      <c r="H173" s="43">
        <f t="shared" ca="1" si="30"/>
        <v>359.08658850609874</v>
      </c>
      <c r="I173" s="43">
        <f t="shared" ca="1" si="31"/>
        <v>4.3531115500311062</v>
      </c>
      <c r="J173" s="43">
        <f t="shared" ca="1" si="32"/>
        <v>37.899160334028444</v>
      </c>
    </row>
    <row r="174" spans="2:10" x14ac:dyDescent="0.25">
      <c r="B174" s="47">
        <f t="shared" ca="1" si="24"/>
        <v>18.691625240891</v>
      </c>
      <c r="C174" s="47">
        <f t="shared" ca="1" si="25"/>
        <v>39.028866517505435</v>
      </c>
      <c r="D174" s="42">
        <f t="shared" ca="1" si="26"/>
        <v>57.720491758396435</v>
      </c>
      <c r="E174" s="43">
        <f t="shared" ca="1" si="27"/>
        <v>-20.337241276614435</v>
      </c>
      <c r="F174" s="43">
        <f t="shared" ca="1" si="28"/>
        <v>729.51294652197021</v>
      </c>
      <c r="G174" s="43">
        <f t="shared" ca="1" si="29"/>
        <v>0.4789179627470691</v>
      </c>
      <c r="H174" s="43">
        <f t="shared" ca="1" si="30"/>
        <v>349.37685414591351</v>
      </c>
      <c r="I174" s="43">
        <f t="shared" ca="1" si="31"/>
        <v>4.3233812277997181</v>
      </c>
      <c r="J174" s="43">
        <f t="shared" ca="1" si="32"/>
        <v>37.383250481781999</v>
      </c>
    </row>
    <row r="175" spans="2:10" x14ac:dyDescent="0.25">
      <c r="B175" s="47">
        <f t="shared" ca="1" si="24"/>
        <v>20.061340438285402</v>
      </c>
      <c r="C175" s="47">
        <f t="shared" ca="1" si="25"/>
        <v>38.426587214150594</v>
      </c>
      <c r="D175" s="42">
        <f t="shared" ca="1" si="26"/>
        <v>58.487927652435999</v>
      </c>
      <c r="E175" s="43">
        <f t="shared" ca="1" si="27"/>
        <v>-18.365246775865192</v>
      </c>
      <c r="F175" s="43">
        <f t="shared" ca="1" si="28"/>
        <v>770.88884798454012</v>
      </c>
      <c r="G175" s="43">
        <f t="shared" ca="1" si="29"/>
        <v>0.52206927267529535</v>
      </c>
      <c r="H175" s="43">
        <f t="shared" ca="1" si="30"/>
        <v>402.45738018078515</v>
      </c>
      <c r="I175" s="43">
        <f t="shared" ca="1" si="31"/>
        <v>4.4789887740745007</v>
      </c>
      <c r="J175" s="43">
        <f t="shared" ca="1" si="32"/>
        <v>40.122680876570804</v>
      </c>
    </row>
    <row r="176" spans="2:10" x14ac:dyDescent="0.25">
      <c r="B176" s="47">
        <f t="shared" ca="1" si="24"/>
        <v>21.263805539328654</v>
      </c>
      <c r="C176" s="47">
        <f t="shared" ca="1" si="25"/>
        <v>41.899438516404906</v>
      </c>
      <c r="D176" s="42">
        <f t="shared" ca="1" si="26"/>
        <v>63.163244055733557</v>
      </c>
      <c r="E176" s="43">
        <f t="shared" ca="1" si="27"/>
        <v>-20.635632977076252</v>
      </c>
      <c r="F176" s="43">
        <f t="shared" ca="1" si="28"/>
        <v>890.94151281989105</v>
      </c>
      <c r="G176" s="43">
        <f t="shared" ca="1" si="29"/>
        <v>0.50749619308151894</v>
      </c>
      <c r="H176" s="43">
        <f t="shared" ca="1" si="30"/>
        <v>452.14942601438395</v>
      </c>
      <c r="I176" s="43">
        <f t="shared" ca="1" si="31"/>
        <v>4.6112694065006279</v>
      </c>
      <c r="J176" s="43">
        <f t="shared" ca="1" si="32"/>
        <v>42.527611078657308</v>
      </c>
    </row>
    <row r="177" spans="2:10" x14ac:dyDescent="0.25">
      <c r="B177" s="47">
        <f t="shared" ca="1" si="24"/>
        <v>21.158581532244735</v>
      </c>
      <c r="C177" s="47">
        <f t="shared" ca="1" si="25"/>
        <v>37.445732197159302</v>
      </c>
      <c r="D177" s="42">
        <f t="shared" ca="1" si="26"/>
        <v>58.604313729404041</v>
      </c>
      <c r="E177" s="43">
        <f t="shared" ca="1" si="27"/>
        <v>-16.287150664914567</v>
      </c>
      <c r="F177" s="43">
        <f t="shared" ca="1" si="28"/>
        <v>792.29857772819685</v>
      </c>
      <c r="G177" s="43">
        <f t="shared" ca="1" si="29"/>
        <v>0.56504654311045521</v>
      </c>
      <c r="H177" s="43">
        <f t="shared" ca="1" si="30"/>
        <v>447.68557245664795</v>
      </c>
      <c r="I177" s="43">
        <f t="shared" ca="1" si="31"/>
        <v>4.5998458161382683</v>
      </c>
      <c r="J177" s="43">
        <f t="shared" ca="1" si="32"/>
        <v>42.317163064489471</v>
      </c>
    </row>
    <row r="178" spans="2:10" x14ac:dyDescent="0.25">
      <c r="B178" s="47">
        <f t="shared" ca="1" si="24"/>
        <v>22.027534254076446</v>
      </c>
      <c r="C178" s="47">
        <f t="shared" ca="1" si="25"/>
        <v>39.105501251194831</v>
      </c>
      <c r="D178" s="42">
        <f t="shared" ca="1" si="26"/>
        <v>61.13303550527128</v>
      </c>
      <c r="E178" s="43">
        <f t="shared" ca="1" si="27"/>
        <v>-17.077966997118384</v>
      </c>
      <c r="F178" s="43">
        <f t="shared" ca="1" si="28"/>
        <v>861.39776833352346</v>
      </c>
      <c r="G178" s="43">
        <f t="shared" ca="1" si="29"/>
        <v>0.56328479495972239</v>
      </c>
      <c r="H178" s="43">
        <f t="shared" ca="1" si="30"/>
        <v>485.21226531451117</v>
      </c>
      <c r="I178" s="43">
        <f t="shared" ca="1" si="31"/>
        <v>4.6933500033639559</v>
      </c>
      <c r="J178" s="43">
        <f t="shared" ca="1" si="32"/>
        <v>44.055068508152893</v>
      </c>
    </row>
    <row r="179" spans="2:10" x14ac:dyDescent="0.25">
      <c r="B179" s="47">
        <f t="shared" ca="1" si="24"/>
        <v>19.36238815627712</v>
      </c>
      <c r="C179" s="47">
        <f t="shared" ca="1" si="25"/>
        <v>38.998325557192544</v>
      </c>
      <c r="D179" s="42">
        <f t="shared" ca="1" si="26"/>
        <v>58.360713713469664</v>
      </c>
      <c r="E179" s="43">
        <f t="shared" ca="1" si="27"/>
        <v>-19.635937400915424</v>
      </c>
      <c r="F179" s="43">
        <f t="shared" ca="1" si="28"/>
        <v>755.10071688322421</v>
      </c>
      <c r="G179" s="43">
        <f t="shared" ca="1" si="29"/>
        <v>0.49649280782277261</v>
      </c>
      <c r="H179" s="43">
        <f t="shared" ca="1" si="30"/>
        <v>374.90207511434051</v>
      </c>
      <c r="I179" s="43">
        <f t="shared" ca="1" si="31"/>
        <v>4.4002713730265679</v>
      </c>
      <c r="J179" s="43">
        <f t="shared" ca="1" si="32"/>
        <v>38.724776312554241</v>
      </c>
    </row>
    <row r="180" spans="2:10" x14ac:dyDescent="0.25">
      <c r="B180" s="47">
        <f t="shared" ca="1" si="24"/>
        <v>21.665643055218926</v>
      </c>
      <c r="C180" s="47">
        <f t="shared" ca="1" si="25"/>
        <v>40.399566772843052</v>
      </c>
      <c r="D180" s="42">
        <f t="shared" ca="1" si="26"/>
        <v>62.065209828061981</v>
      </c>
      <c r="E180" s="43">
        <f t="shared" ca="1" si="27"/>
        <v>-18.733923717624126</v>
      </c>
      <c r="F180" s="43">
        <f t="shared" ca="1" si="28"/>
        <v>875.28259328590036</v>
      </c>
      <c r="G180" s="43">
        <f t="shared" ca="1" si="29"/>
        <v>0.53628404425818654</v>
      </c>
      <c r="H180" s="43">
        <f t="shared" ca="1" si="30"/>
        <v>469.40008899615606</v>
      </c>
      <c r="I180" s="43">
        <f t="shared" ca="1" si="31"/>
        <v>4.654636726450188</v>
      </c>
      <c r="J180" s="43">
        <f t="shared" ca="1" si="32"/>
        <v>43.331286110437851</v>
      </c>
    </row>
    <row r="181" spans="2:10" x14ac:dyDescent="0.25">
      <c r="B181" s="47">
        <f t="shared" ca="1" si="24"/>
        <v>20.814194690406445</v>
      </c>
      <c r="C181" s="47">
        <f t="shared" ca="1" si="25"/>
        <v>39.044815947588049</v>
      </c>
      <c r="D181" s="42">
        <f t="shared" ca="1" si="26"/>
        <v>59.859010637994494</v>
      </c>
      <c r="E181" s="43">
        <f t="shared" ca="1" si="27"/>
        <v>-18.230621257181603</v>
      </c>
      <c r="F181" s="43">
        <f t="shared" ca="1" si="28"/>
        <v>812.68640078418412</v>
      </c>
      <c r="G181" s="43">
        <f t="shared" ca="1" si="29"/>
        <v>0.53308471778549182</v>
      </c>
      <c r="H181" s="43">
        <f t="shared" ca="1" si="30"/>
        <v>433.23070061014386</v>
      </c>
      <c r="I181" s="43">
        <f t="shared" ca="1" si="31"/>
        <v>4.5622576308672489</v>
      </c>
      <c r="J181" s="43">
        <f t="shared" ca="1" si="32"/>
        <v>41.628389380812891</v>
      </c>
    </row>
    <row r="182" spans="2:10" x14ac:dyDescent="0.25">
      <c r="B182" s="47">
        <f t="shared" ca="1" si="24"/>
        <v>20.119564471905264</v>
      </c>
      <c r="C182" s="47">
        <f t="shared" ca="1" si="25"/>
        <v>38.901490991723847</v>
      </c>
      <c r="D182" s="42">
        <f t="shared" ca="1" si="26"/>
        <v>59.021055463629111</v>
      </c>
      <c r="E182" s="43">
        <f t="shared" ca="1" si="27"/>
        <v>-18.781926519818583</v>
      </c>
      <c r="F182" s="43">
        <f t="shared" ca="1" si="28"/>
        <v>782.68105606122981</v>
      </c>
      <c r="G182" s="43">
        <f t="shared" ca="1" si="29"/>
        <v>0.51719263089904777</v>
      </c>
      <c r="H182" s="43">
        <f t="shared" ca="1" si="30"/>
        <v>404.79687453915255</v>
      </c>
      <c r="I182" s="43">
        <f t="shared" ca="1" si="31"/>
        <v>4.4854837500436071</v>
      </c>
      <c r="J182" s="43">
        <f t="shared" ca="1" si="32"/>
        <v>40.239128943810528</v>
      </c>
    </row>
    <row r="183" spans="2:10" x14ac:dyDescent="0.25">
      <c r="B183" s="47">
        <f t="shared" ca="1" si="24"/>
        <v>20.496422140293664</v>
      </c>
      <c r="C183" s="47">
        <f t="shared" ca="1" si="25"/>
        <v>40.691095670105859</v>
      </c>
      <c r="D183" s="42">
        <f t="shared" ca="1" si="26"/>
        <v>61.187517810399527</v>
      </c>
      <c r="E183" s="43">
        <f t="shared" ca="1" si="27"/>
        <v>-20.194673529812196</v>
      </c>
      <c r="F183" s="43">
        <f t="shared" ca="1" si="28"/>
        <v>834.02187420556538</v>
      </c>
      <c r="G183" s="43">
        <f t="shared" ca="1" si="29"/>
        <v>0.50370779657701814</v>
      </c>
      <c r="H183" s="43">
        <f t="shared" ca="1" si="30"/>
        <v>420.10332055312028</v>
      </c>
      <c r="I183" s="43">
        <f t="shared" ca="1" si="31"/>
        <v>4.5272974433202045</v>
      </c>
      <c r="J183" s="43">
        <f t="shared" ca="1" si="32"/>
        <v>40.992844280587327</v>
      </c>
    </row>
    <row r="184" spans="2:10" x14ac:dyDescent="0.25">
      <c r="B184" s="47">
        <f t="shared" ca="1" si="24"/>
        <v>19.018274654333414</v>
      </c>
      <c r="C184" s="47">
        <f t="shared" ca="1" si="25"/>
        <v>40.506402543887013</v>
      </c>
      <c r="D184" s="42">
        <f t="shared" ca="1" si="26"/>
        <v>59.524677198220431</v>
      </c>
      <c r="E184" s="43">
        <f t="shared" ca="1" si="27"/>
        <v>-21.488127889553599</v>
      </c>
      <c r="F184" s="43">
        <f t="shared" ca="1" si="28"/>
        <v>770.36188883863292</v>
      </c>
      <c r="G184" s="43">
        <f t="shared" ca="1" si="29"/>
        <v>0.46951280439500642</v>
      </c>
      <c r="H184" s="43">
        <f t="shared" ca="1" si="30"/>
        <v>361.69477082766076</v>
      </c>
      <c r="I184" s="43">
        <f t="shared" ca="1" si="31"/>
        <v>4.3609946863454692</v>
      </c>
      <c r="J184" s="43">
        <f t="shared" ca="1" si="32"/>
        <v>38.036549308666828</v>
      </c>
    </row>
    <row r="185" spans="2:10" x14ac:dyDescent="0.25">
      <c r="B185" s="47">
        <f t="shared" ca="1" si="24"/>
        <v>20.439296586255512</v>
      </c>
      <c r="C185" s="47">
        <f t="shared" ca="1" si="25"/>
        <v>40.318386845926703</v>
      </c>
      <c r="D185" s="42">
        <f t="shared" ca="1" si="26"/>
        <v>60.757683432182219</v>
      </c>
      <c r="E185" s="43">
        <f t="shared" ca="1" si="27"/>
        <v>-19.879090259671191</v>
      </c>
      <c r="F185" s="43">
        <f t="shared" ca="1" si="28"/>
        <v>824.07946662327879</v>
      </c>
      <c r="G185" s="43">
        <f t="shared" ca="1" si="29"/>
        <v>0.50694728101008979</v>
      </c>
      <c r="H185" s="43">
        <f t="shared" ca="1" si="30"/>
        <v>417.76484494091625</v>
      </c>
      <c r="I185" s="43">
        <f t="shared" ca="1" si="31"/>
        <v>4.5209840285335572</v>
      </c>
      <c r="J185" s="43">
        <f t="shared" ca="1" si="32"/>
        <v>40.878593172511025</v>
      </c>
    </row>
    <row r="186" spans="2:10" x14ac:dyDescent="0.25">
      <c r="B186" s="47">
        <f t="shared" ca="1" si="24"/>
        <v>19.825104334316762</v>
      </c>
      <c r="C186" s="47">
        <f t="shared" ca="1" si="25"/>
        <v>39.025522462937104</v>
      </c>
      <c r="D186" s="42">
        <f t="shared" ca="1" si="26"/>
        <v>58.850626797253867</v>
      </c>
      <c r="E186" s="43">
        <f t="shared" ca="1" si="27"/>
        <v>-19.200418128620342</v>
      </c>
      <c r="F186" s="43">
        <f t="shared" ca="1" si="28"/>
        <v>773.68505452895056</v>
      </c>
      <c r="G186" s="43">
        <f t="shared" ca="1" si="29"/>
        <v>0.50800355980230238</v>
      </c>
      <c r="H186" s="43">
        <f t="shared" ca="1" si="30"/>
        <v>393.0347618665453</v>
      </c>
      <c r="I186" s="43">
        <f t="shared" ca="1" si="31"/>
        <v>4.452539088465902</v>
      </c>
      <c r="J186" s="43">
        <f t="shared" ca="1" si="32"/>
        <v>39.650208668633525</v>
      </c>
    </row>
    <row r="187" spans="2:10" x14ac:dyDescent="0.25">
      <c r="B187" s="47">
        <f t="shared" ca="1" si="24"/>
        <v>19.975414876090589</v>
      </c>
      <c r="C187" s="47">
        <f t="shared" ca="1" si="25"/>
        <v>40.629669918251238</v>
      </c>
      <c r="D187" s="42">
        <f t="shared" ca="1" si="26"/>
        <v>60.605084794341828</v>
      </c>
      <c r="E187" s="43">
        <f t="shared" ca="1" si="27"/>
        <v>-20.654255042160649</v>
      </c>
      <c r="F187" s="43">
        <f t="shared" ca="1" si="28"/>
        <v>811.59451289568608</v>
      </c>
      <c r="G187" s="43">
        <f t="shared" ca="1" si="29"/>
        <v>0.49164600441701939</v>
      </c>
      <c r="H187" s="43">
        <f t="shared" ca="1" si="30"/>
        <v>399.01719947194118</v>
      </c>
      <c r="I187" s="43">
        <f t="shared" ca="1" si="31"/>
        <v>4.4693864093509061</v>
      </c>
      <c r="J187" s="43">
        <f t="shared" ca="1" si="32"/>
        <v>39.950829752181178</v>
      </c>
    </row>
    <row r="188" spans="2:10" x14ac:dyDescent="0.25">
      <c r="B188" s="47">
        <f t="shared" ca="1" si="24"/>
        <v>20.762494045232188</v>
      </c>
      <c r="C188" s="47">
        <f t="shared" ca="1" si="25"/>
        <v>39.199533749635407</v>
      </c>
      <c r="D188" s="42">
        <f t="shared" ca="1" si="26"/>
        <v>59.962027794867595</v>
      </c>
      <c r="E188" s="43">
        <f t="shared" ca="1" si="27"/>
        <v>-18.437039704403219</v>
      </c>
      <c r="F188" s="43">
        <f t="shared" ca="1" si="28"/>
        <v>813.88008605268328</v>
      </c>
      <c r="G188" s="43">
        <f t="shared" ca="1" si="29"/>
        <v>0.52966176020971933</v>
      </c>
      <c r="H188" s="43">
        <f t="shared" ca="1" si="30"/>
        <v>431.08115897830208</v>
      </c>
      <c r="I188" s="43">
        <f t="shared" ca="1" si="31"/>
        <v>4.5565879828257669</v>
      </c>
      <c r="J188" s="43">
        <f t="shared" ca="1" si="32"/>
        <v>41.524988090464376</v>
      </c>
    </row>
    <row r="189" spans="2:10" x14ac:dyDescent="0.25">
      <c r="B189" s="47">
        <f t="shared" ca="1" si="24"/>
        <v>19.189159270250705</v>
      </c>
      <c r="C189" s="47">
        <f t="shared" ca="1" si="25"/>
        <v>40.472045563210784</v>
      </c>
      <c r="D189" s="42">
        <f t="shared" ca="1" si="26"/>
        <v>59.66120483346149</v>
      </c>
      <c r="E189" s="43">
        <f t="shared" ca="1" si="27"/>
        <v>-21.282886292960079</v>
      </c>
      <c r="F189" s="43">
        <f t="shared" ca="1" si="28"/>
        <v>776.62452830529514</v>
      </c>
      <c r="G189" s="43">
        <f t="shared" ca="1" si="29"/>
        <v>0.47413366443957827</v>
      </c>
      <c r="H189" s="43">
        <f t="shared" ca="1" si="30"/>
        <v>368.22383349904857</v>
      </c>
      <c r="I189" s="43">
        <f t="shared" ca="1" si="31"/>
        <v>4.3805432619996694</v>
      </c>
      <c r="J189" s="43">
        <f t="shared" ca="1" si="32"/>
        <v>38.378318540501411</v>
      </c>
    </row>
    <row r="190" spans="2:10" x14ac:dyDescent="0.25">
      <c r="B190" s="47">
        <f t="shared" ca="1" si="24"/>
        <v>21.280127805558053</v>
      </c>
      <c r="C190" s="47">
        <f t="shared" ca="1" si="25"/>
        <v>39.904480265967976</v>
      </c>
      <c r="D190" s="42">
        <f t="shared" ca="1" si="26"/>
        <v>61.184608071526029</v>
      </c>
      <c r="E190" s="43">
        <f t="shared" ca="1" si="27"/>
        <v>-18.624352460409924</v>
      </c>
      <c r="F190" s="43">
        <f t="shared" ca="1" si="28"/>
        <v>849.17244007416775</v>
      </c>
      <c r="G190" s="43">
        <f t="shared" ca="1" si="29"/>
        <v>0.53327665624820919</v>
      </c>
      <c r="H190" s="43">
        <f t="shared" ca="1" si="30"/>
        <v>452.84383942088499</v>
      </c>
      <c r="I190" s="43">
        <f t="shared" ca="1" si="31"/>
        <v>4.6130388905317128</v>
      </c>
      <c r="J190" s="43">
        <f t="shared" ca="1" si="32"/>
        <v>42.560255611116105</v>
      </c>
    </row>
    <row r="191" spans="2:10" x14ac:dyDescent="0.25">
      <c r="B191" s="47">
        <f t="shared" ca="1" si="24"/>
        <v>19.215973817864565</v>
      </c>
      <c r="C191" s="47">
        <f t="shared" ca="1" si="25"/>
        <v>40.461041318299046</v>
      </c>
      <c r="D191" s="42">
        <f t="shared" ca="1" si="26"/>
        <v>59.677015136163611</v>
      </c>
      <c r="E191" s="43">
        <f t="shared" ca="1" si="27"/>
        <v>-21.24506750043448</v>
      </c>
      <c r="F191" s="43">
        <f t="shared" ca="1" si="28"/>
        <v>777.49831061597081</v>
      </c>
      <c r="G191" s="43">
        <f t="shared" ca="1" si="29"/>
        <v>0.47492534032172534</v>
      </c>
      <c r="H191" s="43">
        <f t="shared" ca="1" si="30"/>
        <v>369.25364976885646</v>
      </c>
      <c r="I191" s="43">
        <f t="shared" ca="1" si="31"/>
        <v>4.3836028353244512</v>
      </c>
      <c r="J191" s="43">
        <f t="shared" ca="1" si="32"/>
        <v>38.431947635729131</v>
      </c>
    </row>
    <row r="192" spans="2:10" x14ac:dyDescent="0.25">
      <c r="B192" s="47">
        <f t="shared" ca="1" si="24"/>
        <v>18.792201322742784</v>
      </c>
      <c r="C192" s="47">
        <f t="shared" ca="1" si="25"/>
        <v>40.368858244363047</v>
      </c>
      <c r="D192" s="42">
        <f t="shared" ca="1" si="26"/>
        <v>59.161059567105831</v>
      </c>
      <c r="E192" s="43">
        <f t="shared" ca="1" si="27"/>
        <v>-21.576656921620263</v>
      </c>
      <c r="F192" s="43">
        <f t="shared" ca="1" si="28"/>
        <v>758.61971129733513</v>
      </c>
      <c r="G192" s="43">
        <f t="shared" ca="1" si="29"/>
        <v>0.46551233153508509</v>
      </c>
      <c r="H192" s="43">
        <f t="shared" ca="1" si="30"/>
        <v>353.14683055449564</v>
      </c>
      <c r="I192" s="43">
        <f t="shared" ca="1" si="31"/>
        <v>4.3349972690582845</v>
      </c>
      <c r="J192" s="43">
        <f t="shared" ca="1" si="32"/>
        <v>37.584402645485568</v>
      </c>
    </row>
    <row r="193" spans="2:10" x14ac:dyDescent="0.25">
      <c r="B193" s="47">
        <f t="shared" ca="1" si="24"/>
        <v>20.933935335535846</v>
      </c>
      <c r="C193" s="47">
        <f t="shared" ca="1" si="25"/>
        <v>41.569497723228167</v>
      </c>
      <c r="D193" s="42">
        <f t="shared" ca="1" si="26"/>
        <v>62.503433058764017</v>
      </c>
      <c r="E193" s="43">
        <f t="shared" ca="1" si="27"/>
        <v>-20.635562387692321</v>
      </c>
      <c r="F193" s="43">
        <f t="shared" ca="1" si="28"/>
        <v>870.21317726876305</v>
      </c>
      <c r="G193" s="43">
        <f t="shared" ca="1" si="29"/>
        <v>0.50358884475619725</v>
      </c>
      <c r="H193" s="43">
        <f t="shared" ca="1" si="30"/>
        <v>438.22964863239628</v>
      </c>
      <c r="I193" s="43">
        <f t="shared" ca="1" si="31"/>
        <v>4.5753617710008294</v>
      </c>
      <c r="J193" s="43">
        <f t="shared" ca="1" si="32"/>
        <v>41.867870671071692</v>
      </c>
    </row>
    <row r="194" spans="2:10" x14ac:dyDescent="0.25">
      <c r="B194" s="47">
        <f t="shared" ca="1" si="24"/>
        <v>19.050277173731867</v>
      </c>
      <c r="C194" s="47">
        <f t="shared" ca="1" si="25"/>
        <v>40.108530751162043</v>
      </c>
      <c r="D194" s="42">
        <f t="shared" ca="1" si="26"/>
        <v>59.158807924893907</v>
      </c>
      <c r="E194" s="43">
        <f t="shared" ca="1" si="27"/>
        <v>-21.058253577430175</v>
      </c>
      <c r="F194" s="43">
        <f t="shared" ca="1" si="28"/>
        <v>764.07862784078497</v>
      </c>
      <c r="G194" s="43">
        <f t="shared" ca="1" si="29"/>
        <v>0.4749682129201388</v>
      </c>
      <c r="H194" s="43">
        <f t="shared" ca="1" si="30"/>
        <v>362.91306039600943</v>
      </c>
      <c r="I194" s="43">
        <f t="shared" ca="1" si="31"/>
        <v>4.3646623206992619</v>
      </c>
      <c r="J194" s="43">
        <f t="shared" ca="1" si="32"/>
        <v>38.100554347463735</v>
      </c>
    </row>
    <row r="195" spans="2:10" x14ac:dyDescent="0.25">
      <c r="B195" s="47">
        <f t="shared" ca="1" si="24"/>
        <v>19.44271952141878</v>
      </c>
      <c r="C195" s="47">
        <f t="shared" ca="1" si="25"/>
        <v>40.77080780738104</v>
      </c>
      <c r="D195" s="42">
        <f t="shared" ca="1" si="26"/>
        <v>60.21352732879982</v>
      </c>
      <c r="E195" s="43">
        <f t="shared" ca="1" si="27"/>
        <v>-21.328088285962259</v>
      </c>
      <c r="F195" s="43">
        <f t="shared" ca="1" si="28"/>
        <v>792.6953808605806</v>
      </c>
      <c r="G195" s="43">
        <f t="shared" ca="1" si="29"/>
        <v>0.47687844727714523</v>
      </c>
      <c r="H195" s="43">
        <f t="shared" ca="1" si="30"/>
        <v>378.01934238855893</v>
      </c>
      <c r="I195" s="43">
        <f t="shared" ca="1" si="31"/>
        <v>4.4093899262164129</v>
      </c>
      <c r="J195" s="43">
        <f t="shared" ca="1" si="32"/>
        <v>38.885439042837561</v>
      </c>
    </row>
    <row r="196" spans="2:10" x14ac:dyDescent="0.25">
      <c r="B196" s="47">
        <f t="shared" ca="1" si="24"/>
        <v>21.282234101577981</v>
      </c>
      <c r="C196" s="47">
        <f t="shared" ca="1" si="25"/>
        <v>39.240753027554085</v>
      </c>
      <c r="D196" s="42">
        <f t="shared" ca="1" si="26"/>
        <v>60.522987129132062</v>
      </c>
      <c r="E196" s="43">
        <f t="shared" ca="1" si="27"/>
        <v>-17.958518925976104</v>
      </c>
      <c r="F196" s="43">
        <f t="shared" ca="1" si="28"/>
        <v>835.1308922546109</v>
      </c>
      <c r="G196" s="43">
        <f t="shared" ca="1" si="29"/>
        <v>0.54235029808510593</v>
      </c>
      <c r="H196" s="43">
        <f t="shared" ca="1" si="30"/>
        <v>452.93348835436871</v>
      </c>
      <c r="I196" s="43">
        <f t="shared" ca="1" si="31"/>
        <v>4.6132671829819243</v>
      </c>
      <c r="J196" s="43">
        <f t="shared" ca="1" si="32"/>
        <v>42.564468203155961</v>
      </c>
    </row>
    <row r="197" spans="2:10" x14ac:dyDescent="0.25">
      <c r="B197" s="47">
        <f t="shared" ca="1" si="24"/>
        <v>20.459887721627297</v>
      </c>
      <c r="C197" s="47">
        <f t="shared" ca="1" si="25"/>
        <v>39.307465488213609</v>
      </c>
      <c r="D197" s="42">
        <f t="shared" ca="1" si="26"/>
        <v>59.767353209840905</v>
      </c>
      <c r="E197" s="43">
        <f t="shared" ca="1" si="27"/>
        <v>-18.847577766586312</v>
      </c>
      <c r="F197" s="43">
        <f t="shared" ca="1" si="28"/>
        <v>804.22633051059029</v>
      </c>
      <c r="G197" s="43">
        <f t="shared" ca="1" si="29"/>
        <v>0.5205089533885674</v>
      </c>
      <c r="H197" s="43">
        <f t="shared" ca="1" si="30"/>
        <v>418.60700558159539</v>
      </c>
      <c r="I197" s="43">
        <f t="shared" ca="1" si="31"/>
        <v>4.5232607399559992</v>
      </c>
      <c r="J197" s="43">
        <f t="shared" ca="1" si="32"/>
        <v>40.919775443254593</v>
      </c>
    </row>
    <row r="198" spans="2:10" x14ac:dyDescent="0.25">
      <c r="B198" s="47">
        <f t="shared" ref="B198:B204" ca="1" si="33">_xlfn.NORM.S.INV(RAND())*$B$4+$B$3</f>
        <v>20.936468844421249</v>
      </c>
      <c r="C198" s="47">
        <f t="shared" ref="C198:C204" ca="1" si="34">_xlfn.NORM.S.INV(RAND())*$C$4+$C$3</f>
        <v>40.800350889552377</v>
      </c>
      <c r="D198" s="42">
        <f t="shared" ref="D198:D204" ca="1" si="35">C198+B198</f>
        <v>61.736819733973626</v>
      </c>
      <c r="E198" s="43">
        <f t="shared" ref="E198:E204" ca="1" si="36">B198-C198</f>
        <v>-19.863882045131128</v>
      </c>
      <c r="F198" s="43">
        <f t="shared" ref="F198:F204" ca="1" si="37">B198*C198</f>
        <v>854.21527524056808</v>
      </c>
      <c r="G198" s="43">
        <f t="shared" ref="G198:G204" ca="1" si="38">B198/C198</f>
        <v>0.51314433302539042</v>
      </c>
      <c r="H198" s="43">
        <f t="shared" ref="H198:H204" ca="1" si="39">B198^$H$4</f>
        <v>438.33572767342162</v>
      </c>
      <c r="I198" s="43">
        <f t="shared" ref="I198:I204" ca="1" si="40">B198^$I$4</f>
        <v>4.575638626948292</v>
      </c>
      <c r="J198" s="43">
        <f t="shared" ref="J198:J204" ca="1" si="41">$J$4*B198</f>
        <v>41.872937688842498</v>
      </c>
    </row>
    <row r="199" spans="2:10" x14ac:dyDescent="0.25">
      <c r="B199" s="47">
        <f t="shared" ca="1" si="33"/>
        <v>21.070504838087814</v>
      </c>
      <c r="C199" s="47">
        <f t="shared" ca="1" si="34"/>
        <v>41.032052608540013</v>
      </c>
      <c r="D199" s="42">
        <f t="shared" ca="1" si="35"/>
        <v>62.102557446627827</v>
      </c>
      <c r="E199" s="43">
        <f t="shared" ca="1" si="36"/>
        <v>-19.961547770452199</v>
      </c>
      <c r="F199" s="43">
        <f t="shared" ca="1" si="37"/>
        <v>864.56606300491603</v>
      </c>
      <c r="G199" s="43">
        <f t="shared" ca="1" si="38"/>
        <v>0.5135133023713857</v>
      </c>
      <c r="H199" s="43">
        <f t="shared" ca="1" si="39"/>
        <v>443.96617413188198</v>
      </c>
      <c r="I199" s="43">
        <f t="shared" ca="1" si="40"/>
        <v>4.5902619574581811</v>
      </c>
      <c r="J199" s="43">
        <f t="shared" ca="1" si="41"/>
        <v>42.141009676175628</v>
      </c>
    </row>
    <row r="200" spans="2:10" x14ac:dyDescent="0.25">
      <c r="B200" s="47">
        <f t="shared" ca="1" si="33"/>
        <v>18.783562694593304</v>
      </c>
      <c r="C200" s="47">
        <f t="shared" ca="1" si="34"/>
        <v>39.964518119627549</v>
      </c>
      <c r="D200" s="42">
        <f t="shared" ca="1" si="35"/>
        <v>58.748080814220856</v>
      </c>
      <c r="E200" s="43">
        <f t="shared" ca="1" si="36"/>
        <v>-21.180955425034245</v>
      </c>
      <c r="F200" s="43">
        <f t="shared" ca="1" si="37"/>
        <v>750.67603165923413</v>
      </c>
      <c r="G200" s="43">
        <f t="shared" ca="1" si="38"/>
        <v>0.47000598476797945</v>
      </c>
      <c r="H200" s="43">
        <f t="shared" ca="1" si="39"/>
        <v>352.82222750171724</v>
      </c>
      <c r="I200" s="43">
        <f t="shared" ca="1" si="40"/>
        <v>4.3340007723341838</v>
      </c>
      <c r="J200" s="43">
        <f t="shared" ca="1" si="41"/>
        <v>37.567125389186607</v>
      </c>
    </row>
    <row r="201" spans="2:10" x14ac:dyDescent="0.25">
      <c r="B201" s="47">
        <f t="shared" ca="1" si="33"/>
        <v>20.725332007928003</v>
      </c>
      <c r="C201" s="47">
        <f t="shared" ca="1" si="34"/>
        <v>40.114794572740117</v>
      </c>
      <c r="D201" s="42">
        <f t="shared" ca="1" si="35"/>
        <v>60.84012658066812</v>
      </c>
      <c r="E201" s="43">
        <f t="shared" ca="1" si="36"/>
        <v>-19.389462564812113</v>
      </c>
      <c r="F201" s="43">
        <f t="shared" ca="1" si="37"/>
        <v>831.39243594986726</v>
      </c>
      <c r="G201" s="43">
        <f t="shared" ca="1" si="38"/>
        <v>0.51665058312455714</v>
      </c>
      <c r="H201" s="43">
        <f t="shared" ca="1" si="39"/>
        <v>429.53938683884496</v>
      </c>
      <c r="I201" s="43">
        <f t="shared" ca="1" si="40"/>
        <v>4.5525083204677399</v>
      </c>
      <c r="J201" s="43">
        <f t="shared" ca="1" si="41"/>
        <v>41.450664015856006</v>
      </c>
    </row>
    <row r="202" spans="2:10" x14ac:dyDescent="0.25">
      <c r="B202" s="47">
        <f t="shared" ca="1" si="33"/>
        <v>21.0403334012708</v>
      </c>
      <c r="C202" s="47">
        <f t="shared" ca="1" si="34"/>
        <v>40.548356861331364</v>
      </c>
      <c r="D202" s="42">
        <f t="shared" ca="1" si="35"/>
        <v>61.588690262602164</v>
      </c>
      <c r="E202" s="43">
        <f t="shared" ca="1" si="36"/>
        <v>-19.508023460060564</v>
      </c>
      <c r="F202" s="43">
        <f t="shared" ca="1" si="37"/>
        <v>853.15094723611833</v>
      </c>
      <c r="G202" s="43">
        <f t="shared" ca="1" si="38"/>
        <v>0.5188948462998203</v>
      </c>
      <c r="H202" s="43">
        <f t="shared" ca="1" si="39"/>
        <v>442.69562963663168</v>
      </c>
      <c r="I202" s="43">
        <f t="shared" ca="1" si="40"/>
        <v>4.5869743187934677</v>
      </c>
      <c r="J202" s="43">
        <f t="shared" ca="1" si="41"/>
        <v>42.0806668025416</v>
      </c>
    </row>
    <row r="203" spans="2:10" x14ac:dyDescent="0.25">
      <c r="B203" s="47">
        <f t="shared" ca="1" si="33"/>
        <v>19.417814622519359</v>
      </c>
      <c r="C203" s="47">
        <f t="shared" ca="1" si="34"/>
        <v>39.623196541266154</v>
      </c>
      <c r="D203" s="42">
        <f t="shared" ca="1" si="35"/>
        <v>59.041011163785512</v>
      </c>
      <c r="E203" s="43">
        <f t="shared" ca="1" si="36"/>
        <v>-20.205381918746795</v>
      </c>
      <c r="F203" s="43">
        <f t="shared" ca="1" si="37"/>
        <v>769.3958851899564</v>
      </c>
      <c r="G203" s="43">
        <f t="shared" ca="1" si="38"/>
        <v>0.49006178999961281</v>
      </c>
      <c r="H203" s="43">
        <f t="shared" ca="1" si="39"/>
        <v>377.05152471452664</v>
      </c>
      <c r="I203" s="43">
        <f t="shared" ca="1" si="40"/>
        <v>4.4065649459096097</v>
      </c>
      <c r="J203" s="43">
        <f t="shared" ca="1" si="41"/>
        <v>38.835629245038717</v>
      </c>
    </row>
    <row r="204" spans="2:10" x14ac:dyDescent="0.25">
      <c r="B204" s="47">
        <f t="shared" ca="1" si="33"/>
        <v>19.539782283150018</v>
      </c>
      <c r="C204" s="47">
        <f t="shared" ca="1" si="34"/>
        <v>39.956516692211132</v>
      </c>
      <c r="D204" s="42">
        <f t="shared" ca="1" si="35"/>
        <v>59.49629897536115</v>
      </c>
      <c r="E204" s="43">
        <f t="shared" ca="1" si="36"/>
        <v>-20.416734409061114</v>
      </c>
      <c r="F204" s="43">
        <f t="shared" ca="1" si="37"/>
        <v>780.741636958855</v>
      </c>
      <c r="G204" s="43">
        <f t="shared" ca="1" si="38"/>
        <v>0.48902616896429757</v>
      </c>
      <c r="H204" s="43">
        <f t="shared" ca="1" si="39"/>
        <v>381.80309167290335</v>
      </c>
      <c r="I204" s="43">
        <f t="shared" ca="1" si="40"/>
        <v>4.4203825946573918</v>
      </c>
      <c r="J204" s="43">
        <f t="shared" ca="1" si="41"/>
        <v>39.079564566300036</v>
      </c>
    </row>
    <row r="205" spans="2:10" x14ac:dyDescent="0.25">
      <c r="B205" s="33"/>
      <c r="C205" s="33"/>
      <c r="D205" s="33"/>
    </row>
  </sheetData>
  <mergeCells count="1">
    <mergeCell ref="M3:V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1.Altezza e lunghezza</vt:lpstr>
      <vt:lpstr>2.simulazione Medie</vt:lpstr>
      <vt:lpstr>simulazione errori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2014-03-06T15:34:52Z</dcterms:modified>
</cp:coreProperties>
</file>